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14CC1617-1B7F-4CD7-AB4F-87ED45E2BB8A}" xr6:coauthVersionLast="47" xr6:coauthVersionMax="47" xr10:uidLastSave="{00000000-0000-0000-0000-000000000000}"/>
  <bookViews>
    <workbookView xWindow="-120" yWindow="-16320" windowWidth="29040" windowHeight="16440" xr2:uid="{00000000-000D-0000-FFFF-FFFF00000000}"/>
  </bookViews>
  <sheets>
    <sheet name="マネーフォワード" sheetId="1" r:id="rId1"/>
    <sheet name="freee" sheetId="2" r:id="rId2"/>
  </sheets>
  <calcPr calcId="191029"/>
</workbook>
</file>

<file path=xl/calcChain.xml><?xml version="1.0" encoding="utf-8"?>
<calcChain xmlns="http://schemas.openxmlformats.org/spreadsheetml/2006/main">
  <c r="G15" i="2" l="1"/>
  <c r="G14" i="2"/>
  <c r="G15" i="1"/>
  <c r="G14" i="1"/>
  <c r="G27" i="2"/>
  <c r="G26" i="2"/>
  <c r="G25" i="2"/>
  <c r="G23" i="2"/>
  <c r="G22" i="2"/>
  <c r="G21" i="2"/>
  <c r="G24" i="2" s="1"/>
  <c r="G19" i="2"/>
  <c r="G18" i="2"/>
  <c r="G17" i="2"/>
  <c r="G16" i="2"/>
  <c r="G13" i="2"/>
  <c r="G12" i="2"/>
  <c r="G11" i="2"/>
  <c r="G10" i="2"/>
  <c r="G26" i="1"/>
  <c r="G25" i="1"/>
  <c r="G27" i="1"/>
  <c r="G22" i="1"/>
  <c r="G21" i="1"/>
  <c r="G23" i="1"/>
  <c r="G11" i="1"/>
  <c r="G12" i="1"/>
  <c r="G13" i="1"/>
  <c r="G16" i="1"/>
  <c r="G17" i="1"/>
  <c r="G18" i="1"/>
  <c r="G19" i="1"/>
  <c r="G10" i="1"/>
  <c r="G28" i="2" l="1"/>
  <c r="G20" i="2"/>
  <c r="G33" i="2" s="1"/>
  <c r="G28" i="1"/>
  <c r="G24" i="1"/>
  <c r="G20" i="1"/>
  <c r="G32" i="1" l="1"/>
  <c r="G34" i="1" s="1"/>
  <c r="G33" i="1"/>
  <c r="G32" i="2"/>
  <c r="G34" i="2" s="1"/>
  <c r="G29" i="2"/>
  <c r="G30" i="2" s="1"/>
  <c r="G31" i="2" s="1"/>
  <c r="G29" i="1"/>
  <c r="G30" i="1" s="1"/>
  <c r="G31" i="1" s="1"/>
  <c r="G35" i="2" l="1"/>
  <c r="H7" i="2" s="1"/>
  <c r="G35" i="1"/>
  <c r="G38" i="1" s="1"/>
  <c r="H38" i="1" s="1"/>
  <c r="G38" i="2" l="1"/>
  <c r="H38" i="2" s="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E930579B-6E0F-47EF-81D1-ECEEBDD8382E}">
      <text>
        <r>
          <rPr>
            <sz val="9"/>
            <color indexed="81"/>
            <rFont val="MS P ゴシック"/>
            <family val="3"/>
            <charset val="128"/>
          </rPr>
          <t>参考程度の情報ですので、不明な場合は空欄でも問題ありません。</t>
        </r>
      </text>
    </comment>
    <comment ref="D21" authorId="0" shapeId="0" xr:uid="{C789D3CC-F16D-43C9-B8BD-40E8D85872A5}">
      <text>
        <r>
          <rPr>
            <b/>
            <sz val="9"/>
            <color indexed="81"/>
            <rFont val="MS P ゴシック"/>
            <family val="3"/>
            <charset val="128"/>
          </rPr>
          <t>単価は税抜でご入力ください。予算取りのためのものなので概算でも構いません。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C8CEE394-9FA3-4CFC-82A3-CA87E552C3E8}">
      <text>
        <r>
          <rPr>
            <sz val="9"/>
            <color indexed="81"/>
            <rFont val="MS P ゴシック"/>
            <family val="3"/>
            <charset val="128"/>
          </rPr>
          <t>参考程度の情報ですので、不明な場合は空欄でも問題ありません。</t>
        </r>
      </text>
    </comment>
    <comment ref="D21" authorId="0" shapeId="0" xr:uid="{B4E0E1BD-DB3A-494A-919A-239F050FA118}">
      <text>
        <r>
          <rPr>
            <b/>
            <sz val="9"/>
            <color indexed="81"/>
            <rFont val="MS P ゴシック"/>
            <family val="3"/>
            <charset val="128"/>
          </rPr>
          <t>単価は税抜でご入力ください。予算取りのためのものなので概算でも構いません。</t>
        </r>
      </text>
    </comment>
  </commentList>
</comments>
</file>

<file path=xl/sharedStrings.xml><?xml version="1.0" encoding="utf-8"?>
<sst xmlns="http://schemas.openxmlformats.org/spreadsheetml/2006/main" count="139" uniqueCount="63">
  <si>
    <t>No</t>
    <phoneticPr fontId="2"/>
  </si>
  <si>
    <t>登録番号</t>
    <rPh sb="2" eb="4">
      <t>バンゴウ</t>
    </rPh>
    <phoneticPr fontId="2"/>
  </si>
  <si>
    <t>年額(税別)</t>
    <rPh sb="0" eb="2">
      <t>ネンガク</t>
    </rPh>
    <phoneticPr fontId="2"/>
  </si>
  <si>
    <t>消費税</t>
    <rPh sb="0" eb="3">
      <t>ショウヒゼイ</t>
    </rPh>
    <phoneticPr fontId="2"/>
  </si>
  <si>
    <t>合計(税込)</t>
    <rPh sb="0" eb="2">
      <t>ゴウケイ</t>
    </rPh>
    <rPh sb="3" eb="5">
      <t>ゼイコミ</t>
    </rPh>
    <phoneticPr fontId="2"/>
  </si>
  <si>
    <t>■申請者名：</t>
    <rPh sb="1" eb="4">
      <t>シンセイシャ</t>
    </rPh>
    <rPh sb="4" eb="5">
      <t>メイ</t>
    </rPh>
    <phoneticPr fontId="2"/>
  </si>
  <si>
    <t>■ＩＴツール一覧</t>
    <rPh sb="6" eb="8">
      <t>イチラン</t>
    </rPh>
    <phoneticPr fontId="2"/>
  </si>
  <si>
    <r>
      <rPr>
        <sz val="11"/>
        <rFont val="ＭＳ Ｐゴシック"/>
        <family val="3"/>
        <charset val="128"/>
        <scheme val="minor"/>
      </rPr>
      <t>ITﾂｰﾙ･ｻﾎﾟｰﾄ等</t>
    </r>
    <r>
      <rPr>
        <b/>
        <sz val="11"/>
        <color rgb="FFFF0000"/>
        <rFont val="ＭＳ Ｐゴシック"/>
        <family val="3"/>
        <charset val="128"/>
        <scheme val="minor"/>
      </rPr>
      <t xml:space="preserve">
年</t>
    </r>
    <r>
      <rPr>
        <sz val="11"/>
        <color theme="1"/>
        <rFont val="ＭＳ Ｐゴシック"/>
        <family val="2"/>
        <scheme val="minor"/>
      </rPr>
      <t>額単価(税別)</t>
    </r>
    <rPh sb="11" eb="12">
      <t>トウ</t>
    </rPh>
    <rPh sb="13" eb="15">
      <t>ネンガク</t>
    </rPh>
    <rPh sb="15" eb="17">
      <t>タンカ</t>
    </rPh>
    <rPh sb="18" eb="20">
      <t>ゼイベツ</t>
    </rPh>
    <phoneticPr fontId="2"/>
  </si>
  <si>
    <t>※年間売上や粗利の金額に比べて投資金額が大きすぎる場合は不採択になりやすくなりますのでお気をつけ下さい。</t>
    <rPh sb="1" eb="3">
      <t>ネンカン</t>
    </rPh>
    <rPh sb="3" eb="5">
      <t>ウリアゲ</t>
    </rPh>
    <rPh sb="6" eb="8">
      <t>アラリ</t>
    </rPh>
    <rPh sb="9" eb="11">
      <t>キンガク</t>
    </rPh>
    <rPh sb="12" eb="13">
      <t>クラ</t>
    </rPh>
    <rPh sb="15" eb="17">
      <t>トウシ</t>
    </rPh>
    <rPh sb="17" eb="19">
      <t>キンガク</t>
    </rPh>
    <rPh sb="20" eb="21">
      <t>オオ</t>
    </rPh>
    <rPh sb="25" eb="27">
      <t>バアイ</t>
    </rPh>
    <rPh sb="28" eb="31">
      <t>フサイタク</t>
    </rPh>
    <rPh sb="44" eb="45">
      <t>キ</t>
    </rPh>
    <rPh sb="48" eb="49">
      <t>クダ</t>
    </rPh>
    <phoneticPr fontId="2"/>
  </si>
  <si>
    <t>※交付申請後は一切変更ができなくなりますので慎重にご選択ください。</t>
    <rPh sb="1" eb="3">
      <t>コウフ</t>
    </rPh>
    <rPh sb="3" eb="6">
      <t>シンセイゴ</t>
    </rPh>
    <rPh sb="7" eb="9">
      <t>イッサイ</t>
    </rPh>
    <rPh sb="9" eb="11">
      <t>ヘンコウ</t>
    </rPh>
    <rPh sb="22" eb="24">
      <t>シンチョウ</t>
    </rPh>
    <rPh sb="26" eb="28">
      <t>センタク</t>
    </rPh>
    <phoneticPr fontId="2"/>
  </si>
  <si>
    <t>※過去にＩＴ導入補助金を受給している場合、別のＩＴツールを導入して頂くようよろしくお願いします。</t>
    <rPh sb="1" eb="3">
      <t>カコ</t>
    </rPh>
    <rPh sb="6" eb="8">
      <t>ドウニュウ</t>
    </rPh>
    <rPh sb="8" eb="11">
      <t>ホジョキン</t>
    </rPh>
    <rPh sb="12" eb="14">
      <t>ジュキュウ</t>
    </rPh>
    <rPh sb="18" eb="20">
      <t>バアイ</t>
    </rPh>
    <rPh sb="21" eb="22">
      <t>ベツ</t>
    </rPh>
    <rPh sb="29" eb="31">
      <t>ドウニュウ</t>
    </rPh>
    <rPh sb="33" eb="34">
      <t>イタダ</t>
    </rPh>
    <rPh sb="42" eb="43">
      <t>ネガ</t>
    </rPh>
    <phoneticPr fontId="2"/>
  </si>
  <si>
    <r>
      <t>商品名(</t>
    </r>
    <r>
      <rPr>
        <b/>
        <sz val="11"/>
        <color rgb="FFFF0000"/>
        <rFont val="ＭＳ Ｐゴシック"/>
        <family val="3"/>
        <charset val="128"/>
        <scheme val="minor"/>
      </rPr>
      <t>型番</t>
    </r>
    <r>
      <rPr>
        <sz val="11"/>
        <color theme="1"/>
        <rFont val="ＭＳ Ｐゴシック"/>
        <family val="2"/>
        <scheme val="minor"/>
      </rPr>
      <t>まで正確に入力してください)</t>
    </r>
    <r>
      <rPr>
        <sz val="11"/>
        <rFont val="ＭＳ Ｐゴシック"/>
        <family val="3"/>
        <charset val="128"/>
        <scheme val="minor"/>
      </rPr>
      <t>※採択・交付決定後に</t>
    </r>
    <r>
      <rPr>
        <b/>
        <sz val="11"/>
        <color rgb="FFFF0000"/>
        <rFont val="ＭＳ Ｐゴシック"/>
        <family val="3"/>
        <charset val="128"/>
        <scheme val="minor"/>
      </rPr>
      <t>変更はできません。</t>
    </r>
    <rPh sb="0" eb="3">
      <t>ショウヒンメイ</t>
    </rPh>
    <rPh sb="4" eb="6">
      <t>カタバン</t>
    </rPh>
    <rPh sb="8" eb="10">
      <t>セイカク</t>
    </rPh>
    <rPh sb="11" eb="13">
      <t>ニュウリョク</t>
    </rPh>
    <rPh sb="21" eb="23">
      <t>サイタク</t>
    </rPh>
    <rPh sb="24" eb="26">
      <t>コウフ</t>
    </rPh>
    <rPh sb="26" eb="29">
      <t>ケッテイゴ</t>
    </rPh>
    <rPh sb="30" eb="32">
      <t>ヘンコウ</t>
    </rPh>
    <phoneticPr fontId="2"/>
  </si>
  <si>
    <t>※ご記入頂くと申請がスムーズです(必須ではありません)。</t>
    <rPh sb="2" eb="4">
      <t>キニュウ</t>
    </rPh>
    <rPh sb="4" eb="5">
      <t>イタダ</t>
    </rPh>
    <rPh sb="7" eb="9">
      <t>シンセイ</t>
    </rPh>
    <rPh sb="17" eb="19">
      <t>ヒッス</t>
    </rPh>
    <phoneticPr fontId="2"/>
  </si>
  <si>
    <t>※一度お送りいただいたもので修正される場合は、修正したところに色をつけて頂ければと思います(交付申請提出前に限る)。</t>
    <rPh sb="1" eb="3">
      <t>イチド</t>
    </rPh>
    <rPh sb="4" eb="5">
      <t>オク</t>
    </rPh>
    <rPh sb="14" eb="16">
      <t>シュウセイ</t>
    </rPh>
    <rPh sb="19" eb="21">
      <t>バアイ</t>
    </rPh>
    <rPh sb="23" eb="25">
      <t>シュウセイ</t>
    </rPh>
    <rPh sb="31" eb="32">
      <t>イロ</t>
    </rPh>
    <rPh sb="36" eb="37">
      <t>イタダ</t>
    </rPh>
    <rPh sb="41" eb="42">
      <t>オモ</t>
    </rPh>
    <rPh sb="46" eb="48">
      <t>コウフ</t>
    </rPh>
    <rPh sb="48" eb="50">
      <t>シンセイ</t>
    </rPh>
    <rPh sb="50" eb="52">
      <t>テイシュツ</t>
    </rPh>
    <rPh sb="52" eb="53">
      <t>マエ</t>
    </rPh>
    <rPh sb="54" eb="55">
      <t>カギ</t>
    </rPh>
    <phoneticPr fontId="2"/>
  </si>
  <si>
    <r>
      <t>※採択・交付決定後に合計(税込)額をIT導入支援事業者に振込、その振込控で補助金を申請します。</t>
    </r>
    <r>
      <rPr>
        <sz val="11"/>
        <color rgb="FFFF0000"/>
        <rFont val="ＭＳ Ｐゴシック"/>
        <family val="3"/>
        <charset val="128"/>
        <scheme val="minor"/>
      </rPr>
      <t>資金的に無理な申請はやめましょう</t>
    </r>
    <r>
      <rPr>
        <sz val="11"/>
        <color theme="1"/>
        <rFont val="ＭＳ Ｐゴシック"/>
        <family val="2"/>
        <scheme val="minor"/>
      </rPr>
      <t>。</t>
    </r>
    <rPh sb="1" eb="3">
      <t>サイタク</t>
    </rPh>
    <rPh sb="4" eb="6">
      <t>コウフ</t>
    </rPh>
    <rPh sb="6" eb="8">
      <t>ケッテイ</t>
    </rPh>
    <rPh sb="8" eb="9">
      <t>ゴ</t>
    </rPh>
    <rPh sb="10" eb="12">
      <t>ゴウケイ</t>
    </rPh>
    <rPh sb="13" eb="15">
      <t>ゼイコミ</t>
    </rPh>
    <rPh sb="16" eb="17">
      <t>ガク</t>
    </rPh>
    <rPh sb="20" eb="22">
      <t>ドウニュウ</t>
    </rPh>
    <rPh sb="22" eb="24">
      <t>シエン</t>
    </rPh>
    <rPh sb="24" eb="27">
      <t>ジギョウシャ</t>
    </rPh>
    <rPh sb="28" eb="29">
      <t>フ</t>
    </rPh>
    <rPh sb="29" eb="30">
      <t>コ</t>
    </rPh>
    <rPh sb="33" eb="34">
      <t>フ</t>
    </rPh>
    <rPh sb="34" eb="35">
      <t>コ</t>
    </rPh>
    <rPh sb="35" eb="36">
      <t>ヒカ</t>
    </rPh>
    <rPh sb="37" eb="40">
      <t>ホジョキン</t>
    </rPh>
    <rPh sb="41" eb="43">
      <t>シンセイ</t>
    </rPh>
    <rPh sb="47" eb="50">
      <t>シキンテキ</t>
    </rPh>
    <rPh sb="51" eb="53">
      <t>ムリ</t>
    </rPh>
    <rPh sb="54" eb="56">
      <t>シンセイ</t>
    </rPh>
    <phoneticPr fontId="2"/>
  </si>
  <si>
    <t>年数(1or2)</t>
    <rPh sb="0" eb="2">
      <t>ネンスウ</t>
    </rPh>
    <phoneticPr fontId="2"/>
  </si>
  <si>
    <t>－</t>
    <phoneticPr fontId="2"/>
  </si>
  <si>
    <t>　補助率2/3部分</t>
    <rPh sb="1" eb="4">
      <t>ホジョリツ</t>
    </rPh>
    <rPh sb="7" eb="9">
      <t>ブブン</t>
    </rPh>
    <phoneticPr fontId="2"/>
  </si>
  <si>
    <t>　補助率1/2部分</t>
    <rPh sb="7" eb="9">
      <t>ブブン</t>
    </rPh>
    <phoneticPr fontId="2"/>
  </si>
  <si>
    <t>※買い切りの場合1のみ</t>
    <rPh sb="1" eb="2">
      <t>カ</t>
    </rPh>
    <rPh sb="3" eb="4">
      <t>キ</t>
    </rPh>
    <rPh sb="6" eb="8">
      <t>バアイ</t>
    </rPh>
    <phoneticPr fontId="2"/>
  </si>
  <si>
    <t>UA支援報酬見込額</t>
    <rPh sb="2" eb="4">
      <t>シエン</t>
    </rPh>
    <rPh sb="4" eb="6">
      <t>ホウシュウ</t>
    </rPh>
    <rPh sb="6" eb="9">
      <t>ミコミガク</t>
    </rPh>
    <phoneticPr fontId="2"/>
  </si>
  <si>
    <t>実質負担予想(税込)</t>
    <phoneticPr fontId="2"/>
  </si>
  <si>
    <t>数量</t>
    <rPh sb="0" eb="2">
      <t>スウリョウ</t>
    </rPh>
    <phoneticPr fontId="2"/>
  </si>
  <si>
    <t>※マネーフォワードビジネスは素点が高く(3プロセス＋クラウド加点+インボイス加点)採択されやすいＩＴツールです。外す場合はご注意ください。</t>
    <rPh sb="14" eb="16">
      <t>ソテン</t>
    </rPh>
    <rPh sb="17" eb="18">
      <t>タカ</t>
    </rPh>
    <rPh sb="30" eb="32">
      <t>カテン</t>
    </rPh>
    <rPh sb="38" eb="40">
      <t>カテン</t>
    </rPh>
    <rPh sb="41" eb="43">
      <t>サイタク</t>
    </rPh>
    <rPh sb="56" eb="57">
      <t>ハズ</t>
    </rPh>
    <rPh sb="58" eb="60">
      <t>バアイ</t>
    </rPh>
    <rPh sb="62" eb="64">
      <t>チュウイ</t>
    </rPh>
    <phoneticPr fontId="2"/>
  </si>
  <si>
    <t>https://ittoollist.com/ittools</t>
    <phoneticPr fontId="2"/>
  </si>
  <si>
    <t>上記いずれかのITツールを活用するために必要なもの限定</t>
    <rPh sb="0" eb="2">
      <t>ジョウキ</t>
    </rPh>
    <rPh sb="13" eb="15">
      <t>カツヨウ</t>
    </rPh>
    <rPh sb="20" eb="22">
      <t>ヒツヨウ</t>
    </rPh>
    <rPh sb="25" eb="27">
      <t>ゲンテイ</t>
    </rPh>
    <phoneticPr fontId="2"/>
  </si>
  <si>
    <t>※ハードウェアについては予算を入力しておくだけで交付申請が可能です。採択後にITツールを利用するためのパソコンやタブレットの機器の選定が可能です。</t>
    <rPh sb="12" eb="14">
      <t>ヨサン</t>
    </rPh>
    <rPh sb="15" eb="17">
      <t>ニュウリョク</t>
    </rPh>
    <rPh sb="24" eb="26">
      <t>コウフ</t>
    </rPh>
    <rPh sb="26" eb="28">
      <t>シンセイ</t>
    </rPh>
    <rPh sb="29" eb="31">
      <t>カノウ</t>
    </rPh>
    <rPh sb="34" eb="36">
      <t>サイタク</t>
    </rPh>
    <rPh sb="36" eb="37">
      <t>ゴ</t>
    </rPh>
    <rPh sb="44" eb="46">
      <t>リヨウ</t>
    </rPh>
    <rPh sb="62" eb="64">
      <t>キキ</t>
    </rPh>
    <rPh sb="65" eb="67">
      <t>センテイ</t>
    </rPh>
    <rPh sb="68" eb="70">
      <t>カノウ</t>
    </rPh>
    <phoneticPr fontId="2"/>
  </si>
  <si>
    <t>上記ＰＯＳレジのシステム活用に必要なものに限定</t>
    <rPh sb="0" eb="2">
      <t>ジョウキ</t>
    </rPh>
    <rPh sb="12" eb="14">
      <t>カツヨウ</t>
    </rPh>
    <rPh sb="15" eb="17">
      <t>ヒツヨウ</t>
    </rPh>
    <rPh sb="21" eb="23">
      <t>ゲンテイ</t>
    </rPh>
    <phoneticPr fontId="2"/>
  </si>
  <si>
    <t>※ＰＯＳレジのハードウェアは事前に登録されているもののみ選択可能</t>
    <rPh sb="14" eb="16">
      <t>ジゼン</t>
    </rPh>
    <rPh sb="17" eb="19">
      <t>トウロク</t>
    </rPh>
    <rPh sb="28" eb="30">
      <t>センタク</t>
    </rPh>
    <rPh sb="30" eb="32">
      <t>カノウ</t>
    </rPh>
    <phoneticPr fontId="2"/>
  </si>
  <si>
    <r>
      <t>※ＩＴ導入補助金の</t>
    </r>
    <r>
      <rPr>
        <sz val="11"/>
        <color rgb="FFFF0000"/>
        <rFont val="ＭＳ Ｐゴシック"/>
        <family val="3"/>
        <charset val="128"/>
        <scheme val="minor"/>
      </rPr>
      <t>採択・交付決定</t>
    </r>
    <r>
      <rPr>
        <sz val="11"/>
        <color theme="1"/>
        <rFont val="ＭＳ Ｐゴシック"/>
        <family val="2"/>
        <scheme val="minor"/>
      </rPr>
      <t>を受けることをもって、下記のＩＴツールやハードウェアを</t>
    </r>
    <r>
      <rPr>
        <sz val="11"/>
        <color rgb="FFFF0000"/>
        <rFont val="ＭＳ Ｐゴシック"/>
        <family val="3"/>
        <charset val="128"/>
        <scheme val="minor"/>
      </rPr>
      <t>発注</t>
    </r>
    <r>
      <rPr>
        <sz val="11"/>
        <color theme="1"/>
        <rFont val="ＭＳ Ｐゴシック"/>
        <family val="2"/>
        <scheme val="minor"/>
      </rPr>
      <t>頂き、2か月以内にお振り込み頂くことになりますので、その前提でご入力ください(不採択の場合は発注義務はなし)</t>
    </r>
    <rPh sb="3" eb="5">
      <t>ドウニュウ</t>
    </rPh>
    <rPh sb="5" eb="8">
      <t>ホジョキン</t>
    </rPh>
    <rPh sb="9" eb="11">
      <t>サイタク</t>
    </rPh>
    <rPh sb="12" eb="14">
      <t>コウフ</t>
    </rPh>
    <rPh sb="14" eb="16">
      <t>ケッテイ</t>
    </rPh>
    <rPh sb="17" eb="18">
      <t>ウ</t>
    </rPh>
    <rPh sb="27" eb="29">
      <t>カキ</t>
    </rPh>
    <rPh sb="43" eb="45">
      <t>ハッチュウ</t>
    </rPh>
    <rPh sb="45" eb="46">
      <t>イタダ</t>
    </rPh>
    <rPh sb="50" eb="51">
      <t>ゲツ</t>
    </rPh>
    <rPh sb="51" eb="53">
      <t>イナイ</t>
    </rPh>
    <rPh sb="55" eb="56">
      <t>フ</t>
    </rPh>
    <rPh sb="57" eb="58">
      <t>コ</t>
    </rPh>
    <rPh sb="59" eb="60">
      <t>イタダ</t>
    </rPh>
    <rPh sb="73" eb="75">
      <t>ゼンテイ</t>
    </rPh>
    <rPh sb="77" eb="79">
      <t>ニュウリョク</t>
    </rPh>
    <rPh sb="84" eb="87">
      <t>フサイタク</t>
    </rPh>
    <rPh sb="88" eb="90">
      <t>バアイ</t>
    </rPh>
    <rPh sb="91" eb="93">
      <t>ハッチュウ</t>
    </rPh>
    <rPh sb="93" eb="95">
      <t>ギム</t>
    </rPh>
    <phoneticPr fontId="2"/>
  </si>
  <si>
    <r>
      <t>※当社で取り扱うハードウェアの価格は</t>
    </r>
    <r>
      <rPr>
        <sz val="11"/>
        <color rgb="FFFF0000"/>
        <rFont val="ＭＳ Ｐゴシック"/>
        <family val="3"/>
        <charset val="128"/>
        <scheme val="minor"/>
      </rPr>
      <t>ヨドバシドットコム</t>
    </r>
    <r>
      <rPr>
        <sz val="11"/>
        <color theme="1"/>
        <rFont val="ＭＳ Ｐゴシック"/>
        <family val="2"/>
        <scheme val="minor"/>
      </rPr>
      <t>か</t>
    </r>
    <r>
      <rPr>
        <sz val="11"/>
        <color rgb="FFFF0000"/>
        <rFont val="ＭＳ Ｐゴシック"/>
        <family val="3"/>
        <charset val="128"/>
        <scheme val="minor"/>
      </rPr>
      <t>ビックカメラ</t>
    </r>
    <r>
      <rPr>
        <sz val="11"/>
        <color theme="1"/>
        <rFont val="ＭＳ Ｐゴシック"/>
        <family val="2"/>
        <scheme val="minor"/>
      </rPr>
      <t>の価格を準用しています。</t>
    </r>
    <phoneticPr fontId="2"/>
  </si>
  <si>
    <r>
      <t>※ITツールの</t>
    </r>
    <r>
      <rPr>
        <sz val="11"/>
        <color rgb="FFFF0000"/>
        <rFont val="ＭＳ Ｐゴシック"/>
        <family val="3"/>
        <charset val="128"/>
        <scheme val="minor"/>
      </rPr>
      <t>利用年数の間は解約できません</t>
    </r>
    <r>
      <rPr>
        <sz val="11"/>
        <color theme="1"/>
        <rFont val="ＭＳ Ｐゴシック"/>
        <family val="2"/>
        <scheme val="minor"/>
      </rPr>
      <t>。なお、各ツールのうち</t>
    </r>
    <r>
      <rPr>
        <sz val="11"/>
        <color rgb="FFFF0000"/>
        <rFont val="ＭＳ Ｐゴシック"/>
        <family val="3"/>
        <charset val="128"/>
        <scheme val="minor"/>
      </rPr>
      <t>最も納品が遅い日付をベースに解約不能期間を計算</t>
    </r>
    <r>
      <rPr>
        <sz val="11"/>
        <color theme="1"/>
        <rFont val="ＭＳ Ｐゴシック"/>
        <family val="2"/>
        <scheme val="minor"/>
      </rPr>
      <t>します。</t>
    </r>
    <rPh sb="7" eb="9">
      <t>リヨウ</t>
    </rPh>
    <rPh sb="9" eb="11">
      <t>ネンスウ</t>
    </rPh>
    <rPh sb="12" eb="13">
      <t>アイダ</t>
    </rPh>
    <rPh sb="14" eb="16">
      <t>カイヤク</t>
    </rPh>
    <rPh sb="25" eb="26">
      <t>カク</t>
    </rPh>
    <rPh sb="32" eb="33">
      <t>モット</t>
    </rPh>
    <rPh sb="34" eb="36">
      <t>ノウヒン</t>
    </rPh>
    <rPh sb="37" eb="38">
      <t>オソ</t>
    </rPh>
    <rPh sb="39" eb="41">
      <t>ヒヅケ</t>
    </rPh>
    <rPh sb="46" eb="48">
      <t>カイヤク</t>
    </rPh>
    <rPh sb="48" eb="50">
      <t>フノウ</t>
    </rPh>
    <rPh sb="50" eb="52">
      <t>キカン</t>
    </rPh>
    <rPh sb="53" eb="55">
      <t>ケイサン</t>
    </rPh>
    <phoneticPr fontId="2"/>
  </si>
  <si>
    <t>←ミスの防止のため必ずご入力ください</t>
    <rPh sb="4" eb="6">
      <t>ボウシ</t>
    </rPh>
    <rPh sb="9" eb="10">
      <t>カナラ</t>
    </rPh>
    <rPh sb="12" eb="14">
      <t>ニュウリョク</t>
    </rPh>
    <phoneticPr fontId="2"/>
  </si>
  <si>
    <t>※採択、お支払いを条件に当社の支援報酬が無料</t>
    <rPh sb="1" eb="3">
      <t>サイタク</t>
    </rPh>
    <rPh sb="5" eb="7">
      <t>シハラ</t>
    </rPh>
    <rPh sb="9" eb="11">
      <t>ジョウケン</t>
    </rPh>
    <rPh sb="12" eb="14">
      <t>トウシャ</t>
    </rPh>
    <rPh sb="15" eb="17">
      <t>シエン</t>
    </rPh>
    <rPh sb="17" eb="19">
      <t>ホウシュウ</t>
    </rPh>
    <rPh sb="20" eb="22">
      <t>ムリョウ</t>
    </rPh>
    <phoneticPr fontId="2"/>
  </si>
  <si>
    <t>特別プラン専用</t>
    <rPh sb="0" eb="2">
      <t>トクベツ</t>
    </rPh>
    <rPh sb="5" eb="7">
      <t>センヨウ</t>
    </rPh>
    <phoneticPr fontId="2"/>
  </si>
  <si>
    <r>
      <t>ツールは固定になりますが、採択、補助対象経費全額の支払いを条件に当社の</t>
    </r>
    <r>
      <rPr>
        <b/>
        <sz val="11"/>
        <color rgb="FFFF0000"/>
        <rFont val="ＭＳ Ｐゴシック"/>
        <family val="3"/>
        <charset val="128"/>
        <scheme val="minor"/>
      </rPr>
      <t>支援報酬がゼロ</t>
    </r>
    <r>
      <rPr>
        <sz val="11"/>
        <color theme="1"/>
        <rFont val="ＭＳ Ｐゴシック"/>
        <family val="2"/>
        <scheme val="minor"/>
      </rPr>
      <t>になるプランです。支援申込書の報酬の特約としてこちらが優先されます。</t>
    </r>
    <rPh sb="4" eb="6">
      <t>コテイ</t>
    </rPh>
    <rPh sb="13" eb="15">
      <t>サイタク</t>
    </rPh>
    <rPh sb="16" eb="18">
      <t>ホジョ</t>
    </rPh>
    <rPh sb="18" eb="20">
      <t>タイショウ</t>
    </rPh>
    <rPh sb="20" eb="22">
      <t>ケイヒ</t>
    </rPh>
    <rPh sb="22" eb="24">
      <t>ゼンガク</t>
    </rPh>
    <rPh sb="25" eb="27">
      <t>シハラ</t>
    </rPh>
    <rPh sb="29" eb="31">
      <t>ジョウケン</t>
    </rPh>
    <rPh sb="32" eb="34">
      <t>トウシャ</t>
    </rPh>
    <rPh sb="35" eb="37">
      <t>シエン</t>
    </rPh>
    <rPh sb="37" eb="39">
      <t>ホウシュウ</t>
    </rPh>
    <rPh sb="51" eb="53">
      <t>シエン</t>
    </rPh>
    <rPh sb="53" eb="56">
      <t>モウシコミショ</t>
    </rPh>
    <rPh sb="57" eb="59">
      <t>ホウシュウ</t>
    </rPh>
    <rPh sb="60" eb="62">
      <t>トクヤク</t>
    </rPh>
    <rPh sb="69" eb="71">
      <t>ユウセン</t>
    </rPh>
    <phoneticPr fontId="2"/>
  </si>
  <si>
    <t>※特別プラン適用</t>
    <rPh sb="1" eb="3">
      <t>トクベツ</t>
    </rPh>
    <rPh sb="6" eb="8">
      <t>テキヨウ</t>
    </rPh>
    <phoneticPr fontId="2"/>
  </si>
  <si>
    <t>※特別プランはシートにロックがかかっていますので、赤枠の中のみご入力ください。</t>
    <rPh sb="1" eb="3">
      <t>トクベツ</t>
    </rPh>
    <rPh sb="25" eb="26">
      <t>アカ</t>
    </rPh>
    <rPh sb="26" eb="27">
      <t>ワク</t>
    </rPh>
    <rPh sb="28" eb="29">
      <t>ナカ</t>
    </rPh>
    <rPh sb="32" eb="34">
      <t>ニュウリョク</t>
    </rPh>
    <phoneticPr fontId="2"/>
  </si>
  <si>
    <t>マネーフォワードクラウド ビジネス</t>
    <phoneticPr fontId="2"/>
  </si>
  <si>
    <t>どのように活用して生産性向上につなげるのか</t>
    <rPh sb="5" eb="7">
      <t>カツヨウ</t>
    </rPh>
    <rPh sb="9" eb="12">
      <t>セイサンセイ</t>
    </rPh>
    <rPh sb="12" eb="14">
      <t>コウジョウ</t>
    </rPh>
    <phoneticPr fontId="2"/>
  </si>
  <si>
    <t>金融機関・取引先とデータ連携、インボイス対応に活用</t>
    <rPh sb="20" eb="22">
      <t>タイオウ</t>
    </rPh>
    <rPh sb="23" eb="25">
      <t>カツヨウ</t>
    </rPh>
    <phoneticPr fontId="2"/>
  </si>
  <si>
    <t>※特別プランでは下記を除き他のツールを追加できません。</t>
    <rPh sb="8" eb="10">
      <t>カキ</t>
    </rPh>
    <rPh sb="11" eb="12">
      <t>ノゾ</t>
    </rPh>
    <rPh sb="13" eb="14">
      <t>タ</t>
    </rPh>
    <phoneticPr fontId="2"/>
  </si>
  <si>
    <t>DL04-0016395</t>
    <phoneticPr fontId="2"/>
  </si>
  <si>
    <t>DL04-0016351</t>
    <phoneticPr fontId="2"/>
  </si>
  <si>
    <t>事業規模選択</t>
    <rPh sb="0" eb="2">
      <t>ジギョウ</t>
    </rPh>
    <rPh sb="2" eb="4">
      <t>キボ</t>
    </rPh>
    <rPh sb="4" eb="6">
      <t>センタク</t>
    </rPh>
    <phoneticPr fontId="2"/>
  </si>
  <si>
    <t>　補助率3/4(4/5)部分</t>
    <rPh sb="1" eb="4">
      <t>ホジョリツ</t>
    </rPh>
    <rPh sb="12" eb="14">
      <t>ブブン</t>
    </rPh>
    <phoneticPr fontId="2"/>
  </si>
  <si>
    <t>PFU PCセキュリティみまもりパック　※windows専用　追加で加点が取れます</t>
    <rPh sb="28" eb="30">
      <t>センヨウ</t>
    </rPh>
    <rPh sb="31" eb="33">
      <t>ツイカ</t>
    </rPh>
    <rPh sb="34" eb="36">
      <t>カテン</t>
    </rPh>
    <rPh sb="37" eb="38">
      <t>ト</t>
    </rPh>
    <phoneticPr fontId="2"/>
  </si>
  <si>
    <t>インボイス対応類型ソフトウェア・オプション合計</t>
    <rPh sb="7" eb="9">
      <t>ルイケイ</t>
    </rPh>
    <rPh sb="21" eb="23">
      <t>ゴウケイ</t>
    </rPh>
    <phoneticPr fontId="2"/>
  </si>
  <si>
    <t>インボイス対応類型補助対象ハード合計</t>
    <rPh sb="9" eb="11">
      <t>ホジョ</t>
    </rPh>
    <rPh sb="11" eb="13">
      <t>タイショウ</t>
    </rPh>
    <rPh sb="16" eb="18">
      <t>ゴウケイ</t>
    </rPh>
    <phoneticPr fontId="2"/>
  </si>
  <si>
    <t>インボイス対応類型補助対象POSレジハード合計</t>
    <rPh sb="9" eb="11">
      <t>ホジョ</t>
    </rPh>
    <rPh sb="11" eb="13">
      <t>タイショウ</t>
    </rPh>
    <rPh sb="21" eb="23">
      <t>ゴウケイ</t>
    </rPh>
    <phoneticPr fontId="2"/>
  </si>
  <si>
    <t>インボイス対応類型補助対象経費合計</t>
    <rPh sb="9" eb="11">
      <t>ホジョ</t>
    </rPh>
    <rPh sb="11" eb="13">
      <t>タイショウ</t>
    </rPh>
    <rPh sb="13" eb="15">
      <t>ケイヒ</t>
    </rPh>
    <rPh sb="15" eb="17">
      <t>ゴウケイ</t>
    </rPh>
    <phoneticPr fontId="2"/>
  </si>
  <si>
    <r>
      <t>【インボイス対応類型】</t>
    </r>
    <r>
      <rPr>
        <sz val="11"/>
        <color theme="1"/>
        <rFont val="ＭＳ Ｐゴシック"/>
        <family val="3"/>
        <charset val="128"/>
        <scheme val="minor"/>
      </rPr>
      <t>※「インボイス対応類型対応」と記載があるツールとサポートセキュリティなどに限られます。</t>
    </r>
    <rPh sb="18" eb="20">
      <t>タイオウ</t>
    </rPh>
    <rPh sb="20" eb="22">
      <t>ルイケイ</t>
    </rPh>
    <rPh sb="22" eb="24">
      <t>タイオウ</t>
    </rPh>
    <rPh sb="26" eb="28">
      <t>キサイ</t>
    </rPh>
    <rPh sb="48" eb="49">
      <t>カギ</t>
    </rPh>
    <phoneticPr fontId="2"/>
  </si>
  <si>
    <t>インボイス類型補助金合計額</t>
    <rPh sb="5" eb="7">
      <t>ルイケイ</t>
    </rPh>
    <rPh sb="7" eb="10">
      <t>ホジョキン</t>
    </rPh>
    <rPh sb="10" eb="13">
      <t>ゴウケイガク</t>
    </rPh>
    <phoneticPr fontId="2"/>
  </si>
  <si>
    <t>DL05-0053593</t>
    <phoneticPr fontId="2"/>
  </si>
  <si>
    <t>freee会計 法人スターター</t>
    <phoneticPr fontId="2"/>
  </si>
  <si>
    <t>※交付決定日前に既に導入したツールや、担当したIT導入支援事業者以外から購入した場合は補助対象外になり、支援報酬の支払いが必要になります。</t>
    <rPh sb="1" eb="3">
      <t>コウフ</t>
    </rPh>
    <rPh sb="3" eb="6">
      <t>ケッテイビ</t>
    </rPh>
    <rPh sb="6" eb="7">
      <t>マエ</t>
    </rPh>
    <rPh sb="8" eb="9">
      <t>スデ</t>
    </rPh>
    <rPh sb="10" eb="12">
      <t>ドウニュウ</t>
    </rPh>
    <rPh sb="19" eb="21">
      <t>タントウ</t>
    </rPh>
    <rPh sb="25" eb="27">
      <t>ドウニュウ</t>
    </rPh>
    <rPh sb="27" eb="29">
      <t>シエン</t>
    </rPh>
    <rPh sb="29" eb="32">
      <t>ジギョウシャ</t>
    </rPh>
    <rPh sb="32" eb="34">
      <t>イガイ</t>
    </rPh>
    <rPh sb="36" eb="38">
      <t>コウニュウ</t>
    </rPh>
    <rPh sb="40" eb="42">
      <t>バアイ</t>
    </rPh>
    <rPh sb="43" eb="45">
      <t>ホジョ</t>
    </rPh>
    <rPh sb="45" eb="48">
      <t>タイショウガイ</t>
    </rPh>
    <rPh sb="52" eb="54">
      <t>シエン</t>
    </rPh>
    <rPh sb="54" eb="56">
      <t>ホウシュウ</t>
    </rPh>
    <rPh sb="57" eb="59">
      <t>シハラ</t>
    </rPh>
    <rPh sb="61" eb="63">
      <t>ヒツヨウ</t>
    </rPh>
    <phoneticPr fontId="2"/>
  </si>
  <si>
    <t>小規模事業者</t>
  </si>
  <si>
    <t>MF_活用コンサルティング</t>
    <phoneticPr fontId="2"/>
  </si>
  <si>
    <t>DL06-0000511</t>
    <phoneticPr fontId="2"/>
  </si>
  <si>
    <t>freee_活用コンサルティング</t>
    <phoneticPr fontId="2"/>
  </si>
  <si>
    <t>DL06-0000266</t>
    <phoneticPr fontId="2"/>
  </si>
  <si>
    <r>
      <t>※交付申請後にツールメーカーでの</t>
    </r>
    <r>
      <rPr>
        <sz val="11"/>
        <color rgb="FFFF0000"/>
        <rFont val="ＭＳ Ｐゴシック"/>
        <family val="3"/>
        <charset val="128"/>
        <scheme val="minor"/>
      </rPr>
      <t>値上げ</t>
    </r>
    <r>
      <rPr>
        <sz val="11"/>
        <color theme="1"/>
        <rFont val="ＭＳ Ｐゴシック"/>
        <family val="2"/>
        <scheme val="minor"/>
      </rPr>
      <t>があった場合は</t>
    </r>
    <r>
      <rPr>
        <sz val="11"/>
        <color rgb="FFFF0000"/>
        <rFont val="ＭＳ Ｐゴシック"/>
        <family val="3"/>
        <charset val="128"/>
        <scheme val="minor"/>
      </rPr>
      <t>差額をご負担いただきます</t>
    </r>
    <r>
      <rPr>
        <sz val="11"/>
        <color theme="1"/>
        <rFont val="ＭＳ Ｐゴシック"/>
        <family val="2"/>
        <scheme val="minor"/>
      </rPr>
      <t>。</t>
    </r>
    <rPh sb="1" eb="3">
      <t>コウフ</t>
    </rPh>
    <rPh sb="3" eb="6">
      <t>シンセイゴ</t>
    </rPh>
    <rPh sb="16" eb="18">
      <t>ネア</t>
    </rPh>
    <rPh sb="23" eb="25">
      <t>バアイ</t>
    </rPh>
    <rPh sb="26" eb="28">
      <t>サガク</t>
    </rPh>
    <rPh sb="30" eb="32">
      <t>フタン</t>
    </rPh>
    <phoneticPr fontId="2"/>
  </si>
  <si>
    <t>※種類を選択してください(後日種類と台数は変更ができません)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</si>
</sst>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scheme val="minor"/>
    </font>
    <font>
      <b/>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2"/>
      <scheme val="minor"/>
    </font>
    <font>
      <sz val="11"/>
      <name val="ＭＳ Ｐゴシック"/>
      <family val="3"/>
      <charset val="128"/>
      <scheme val="minor"/>
    </font>
    <font>
      <sz val="11"/>
      <color theme="0"/>
      <name val="ＭＳ Ｐゴシック"/>
      <family val="2"/>
      <scheme val="minor"/>
    </font>
    <font>
      <sz val="11"/>
      <name val="ＭＳ Ｐゴシック"/>
      <family val="2"/>
      <scheme val="minor"/>
    </font>
    <font>
      <sz val="11"/>
      <color theme="0"/>
      <name val="ＭＳ Ｐゴシック"/>
      <family val="3"/>
      <charset val="128"/>
      <scheme val="minor"/>
    </font>
    <font>
      <sz val="11"/>
      <color rgb="FFFF0000"/>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b/>
      <sz val="9"/>
      <color rgb="FFFF0000"/>
      <name val="ＭＳ Ｐゴシック"/>
      <family val="3"/>
      <charset val="128"/>
      <scheme val="minor"/>
    </font>
    <font>
      <sz val="8"/>
      <color theme="1"/>
      <name val="ＭＳ Ｐゴシック"/>
      <family val="3"/>
      <charset val="128"/>
      <scheme val="minor"/>
    </font>
    <font>
      <b/>
      <sz val="14"/>
      <color rgb="FFFF0000"/>
      <name val="ＭＳ Ｐゴシック"/>
      <family val="3"/>
      <charset val="128"/>
      <scheme val="minor"/>
    </font>
    <font>
      <sz val="9"/>
      <color theme="0" tint="-0.499984740745262"/>
      <name val="ＭＳ Ｐゴシック"/>
      <family val="3"/>
      <charset val="128"/>
      <scheme val="minor"/>
    </font>
    <font>
      <sz val="9"/>
      <color indexed="81"/>
      <name val="MS P ゴシック"/>
      <family val="3"/>
      <charset val="128"/>
    </font>
    <font>
      <b/>
      <sz val="11"/>
      <name val="ＭＳ Ｐゴシック"/>
      <family val="3"/>
      <charset val="128"/>
      <scheme val="minor"/>
    </font>
    <font>
      <b/>
      <sz val="12"/>
      <color rgb="FFFF0000"/>
      <name val="ＭＳ Ｐゴシック"/>
      <family val="3"/>
      <charset val="128"/>
      <scheme val="minor"/>
    </font>
    <font>
      <b/>
      <sz val="9"/>
      <color indexed="81"/>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ck">
        <color rgb="FFFF0000"/>
      </left>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style="medium">
        <color indexed="64"/>
      </left>
      <right/>
      <top style="medium">
        <color indexed="64"/>
      </top>
      <bottom style="medium">
        <color indexed="64"/>
      </bottom>
      <diagonal/>
    </border>
    <border>
      <left style="thick">
        <color rgb="FFFF0000"/>
      </left>
      <right/>
      <top style="thick">
        <color rgb="FFFF0000"/>
      </top>
      <bottom/>
      <diagonal/>
    </border>
    <border>
      <left/>
      <right style="thin">
        <color indexed="64"/>
      </right>
      <top style="thick">
        <color rgb="FFFF0000"/>
      </top>
      <bottom/>
      <diagonal/>
    </border>
    <border>
      <left style="thick">
        <color rgb="FFFF0000"/>
      </left>
      <right/>
      <top/>
      <bottom style="thick">
        <color rgb="FFFF0000"/>
      </bottom>
      <diagonal/>
    </border>
    <border>
      <left/>
      <right style="thin">
        <color indexed="64"/>
      </right>
      <top/>
      <bottom style="thick">
        <color rgb="FFFF0000"/>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auto="1"/>
      </top>
      <bottom style="thin">
        <color auto="1"/>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
    <xf numFmtId="0" fontId="0" fillId="0" borderId="0"/>
    <xf numFmtId="38" fontId="1" fillId="0" borderId="0" applyFont="0" applyFill="0" applyBorder="0" applyAlignment="0" applyProtection="0">
      <alignment vertical="center"/>
    </xf>
    <xf numFmtId="0" fontId="5" fillId="0" borderId="0" applyNumberFormat="0" applyFill="0" applyBorder="0" applyAlignment="0" applyProtection="0"/>
    <xf numFmtId="9" fontId="1" fillId="0" borderId="0" applyFont="0" applyFill="0" applyBorder="0" applyAlignment="0" applyProtection="0">
      <alignment vertical="center"/>
    </xf>
  </cellStyleXfs>
  <cellXfs count="101">
    <xf numFmtId="0" fontId="0" fillId="0" borderId="0" xfId="0"/>
    <xf numFmtId="0" fontId="0" fillId="2" borderId="1" xfId="0" applyFill="1" applyBorder="1" applyAlignment="1">
      <alignment horizontal="center" vertical="center"/>
    </xf>
    <xf numFmtId="0" fontId="4" fillId="2" borderId="1" xfId="0" applyFont="1" applyFill="1" applyBorder="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5" fillId="0" borderId="0" xfId="2" applyAlignment="1">
      <alignment vertical="center"/>
    </xf>
    <xf numFmtId="0" fontId="0" fillId="0" borderId="4" xfId="0" applyBorder="1" applyAlignment="1">
      <alignment horizontal="left" vertical="center"/>
    </xf>
    <xf numFmtId="0" fontId="0" fillId="0" borderId="0" xfId="0" applyAlignment="1">
      <alignment horizontal="left" vertical="center"/>
    </xf>
    <xf numFmtId="38" fontId="0" fillId="2" borderId="1" xfId="1" applyFont="1" applyFill="1" applyBorder="1" applyAlignment="1">
      <alignment vertical="center"/>
    </xf>
    <xf numFmtId="0" fontId="0" fillId="2" borderId="1" xfId="0" applyFill="1" applyBorder="1" applyAlignment="1">
      <alignment vertical="center"/>
    </xf>
    <xf numFmtId="0" fontId="10" fillId="0" borderId="0" xfId="0" applyFont="1" applyAlignment="1">
      <alignment vertical="center"/>
    </xf>
    <xf numFmtId="0" fontId="11" fillId="0" borderId="0" xfId="0" applyFont="1" applyAlignment="1">
      <alignment vertical="center"/>
    </xf>
    <xf numFmtId="38" fontId="12" fillId="0" borderId="0" xfId="1" applyFont="1" applyAlignment="1">
      <alignment vertical="center"/>
    </xf>
    <xf numFmtId="38" fontId="0" fillId="0" borderId="0" xfId="1" applyFont="1" applyBorder="1" applyAlignment="1">
      <alignment vertical="center"/>
    </xf>
    <xf numFmtId="38" fontId="0" fillId="0" borderId="0" xfId="1" applyFont="1" applyFill="1" applyBorder="1" applyAlignment="1">
      <alignment vertical="center"/>
    </xf>
    <xf numFmtId="0" fontId="14" fillId="2" borderId="1" xfId="0" applyFont="1" applyFill="1" applyBorder="1" applyAlignment="1">
      <alignment horizontal="center" vertical="center" wrapText="1"/>
    </xf>
    <xf numFmtId="0" fontId="14" fillId="0" borderId="0" xfId="0" applyFont="1" applyAlignment="1">
      <alignment horizontal="left" vertical="center"/>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vertical="center" shrinkToFit="1"/>
    </xf>
    <xf numFmtId="38" fontId="0" fillId="0" borderId="5" xfId="1" applyFont="1" applyBorder="1" applyAlignment="1">
      <alignment vertical="center"/>
    </xf>
    <xf numFmtId="38" fontId="15" fillId="0" borderId="5" xfId="1" applyFont="1" applyFill="1" applyBorder="1" applyAlignment="1">
      <alignment vertical="center" wrapText="1"/>
    </xf>
    <xf numFmtId="0" fontId="0" fillId="0" borderId="5" xfId="0" applyBorder="1" applyAlignment="1">
      <alignment horizontal="right" vertical="center"/>
    </xf>
    <xf numFmtId="38" fontId="0" fillId="0" borderId="6" xfId="1" applyFont="1" applyFill="1" applyBorder="1" applyAlignment="1">
      <alignment vertical="center"/>
    </xf>
    <xf numFmtId="0" fontId="0" fillId="0" borderId="0" xfId="0" applyAlignment="1">
      <alignment horizontal="center" vertical="center"/>
    </xf>
    <xf numFmtId="0" fontId="0" fillId="0" borderId="0" xfId="0" applyAlignment="1">
      <alignment vertical="center" shrinkToFit="1"/>
    </xf>
    <xf numFmtId="38" fontId="15" fillId="0" borderId="0" xfId="1" applyFont="1" applyFill="1" applyBorder="1" applyAlignment="1">
      <alignment vertical="center" wrapText="1"/>
    </xf>
    <xf numFmtId="0" fontId="0" fillId="4" borderId="1" xfId="0" applyFill="1" applyBorder="1" applyAlignment="1">
      <alignment vertical="center"/>
    </xf>
    <xf numFmtId="38" fontId="0" fillId="0" borderId="1" xfId="1" applyFont="1" applyFill="1" applyBorder="1" applyAlignment="1">
      <alignment vertical="center"/>
    </xf>
    <xf numFmtId="38" fontId="0" fillId="0" borderId="7" xfId="1" applyFont="1" applyFill="1" applyBorder="1" applyAlignment="1">
      <alignment vertical="center"/>
    </xf>
    <xf numFmtId="0" fontId="16" fillId="0" borderId="5" xfId="0" applyFont="1" applyBorder="1" applyAlignment="1">
      <alignment horizontal="right" vertical="center"/>
    </xf>
    <xf numFmtId="38" fontId="17" fillId="0" borderId="5" xfId="1" applyFont="1" applyFill="1" applyBorder="1" applyAlignment="1">
      <alignment vertical="center" wrapText="1"/>
    </xf>
    <xf numFmtId="38" fontId="17" fillId="0" borderId="0" xfId="1" applyFont="1" applyFill="1" applyBorder="1" applyAlignment="1">
      <alignment vertical="center" wrapText="1"/>
    </xf>
    <xf numFmtId="38" fontId="0" fillId="0" borderId="8" xfId="1" applyFont="1" applyFill="1" applyBorder="1" applyAlignment="1">
      <alignment vertical="center"/>
    </xf>
    <xf numFmtId="38" fontId="14" fillId="0" borderId="5" xfId="1" applyFont="1" applyBorder="1" applyAlignment="1">
      <alignment vertical="center"/>
    </xf>
    <xf numFmtId="38" fontId="14" fillId="0" borderId="0" xfId="1" applyFont="1" applyBorder="1" applyAlignment="1">
      <alignment vertical="center"/>
    </xf>
    <xf numFmtId="38" fontId="14" fillId="0" borderId="4" xfId="1" applyFont="1" applyBorder="1" applyAlignment="1">
      <alignment vertical="center"/>
    </xf>
    <xf numFmtId="0" fontId="14" fillId="0" borderId="0" xfId="0" applyFont="1" applyAlignment="1">
      <alignment horizontal="right" vertical="center"/>
    </xf>
    <xf numFmtId="0" fontId="14" fillId="0" borderId="9" xfId="0" applyFont="1" applyBorder="1" applyAlignment="1">
      <alignment horizontal="right" vertical="center"/>
    </xf>
    <xf numFmtId="0" fontId="0" fillId="6" borderId="2" xfId="0" applyFill="1" applyBorder="1" applyAlignment="1">
      <alignment vertical="center"/>
    </xf>
    <xf numFmtId="0" fontId="0" fillId="6" borderId="1" xfId="0" applyFill="1" applyBorder="1" applyAlignment="1">
      <alignment vertical="center"/>
    </xf>
    <xf numFmtId="38" fontId="0" fillId="6" borderId="1" xfId="1" applyFont="1" applyFill="1" applyBorder="1" applyAlignment="1">
      <alignment vertical="center"/>
    </xf>
    <xf numFmtId="38" fontId="18" fillId="0" borderId="1" xfId="1" applyFont="1" applyFill="1" applyBorder="1" applyAlignment="1">
      <alignment horizontal="center" vertical="center" wrapText="1"/>
    </xf>
    <xf numFmtId="0" fontId="19" fillId="2" borderId="10" xfId="0" applyFont="1"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vertical="center" shrinkToFit="1"/>
    </xf>
    <xf numFmtId="38" fontId="0" fillId="7" borderId="1" xfId="1" applyFont="1" applyFill="1" applyBorder="1" applyAlignment="1">
      <alignment vertical="center"/>
    </xf>
    <xf numFmtId="0" fontId="0" fillId="7" borderId="1" xfId="0" applyFill="1" applyBorder="1" applyAlignment="1">
      <alignment vertical="center"/>
    </xf>
    <xf numFmtId="38" fontId="17" fillId="0" borderId="1" xfId="1" applyFont="1" applyFill="1" applyBorder="1" applyAlignment="1">
      <alignment vertical="center" wrapText="1"/>
    </xf>
    <xf numFmtId="38" fontId="15" fillId="7" borderId="1" xfId="1" applyFont="1" applyFill="1" applyBorder="1" applyAlignment="1">
      <alignment vertical="center" wrapText="1"/>
    </xf>
    <xf numFmtId="0" fontId="3" fillId="5" borderId="0" xfId="0" applyFont="1" applyFill="1" applyAlignment="1">
      <alignment vertical="center"/>
    </xf>
    <xf numFmtId="38" fontId="0" fillId="4" borderId="1" xfId="1" applyFont="1" applyFill="1" applyBorder="1" applyAlignment="1">
      <alignment vertical="center"/>
    </xf>
    <xf numFmtId="38" fontId="0" fillId="0" borderId="1" xfId="1" applyFont="1" applyBorder="1" applyAlignment="1" applyProtection="1">
      <alignment vertical="center"/>
      <protection locked="0"/>
    </xf>
    <xf numFmtId="0" fontId="5" fillId="0" borderId="0" xfId="2" applyAlignment="1" applyProtection="1">
      <alignment vertical="center"/>
      <protection locked="0"/>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pplyProtection="1">
      <alignment vertical="center"/>
    </xf>
    <xf numFmtId="0" fontId="0" fillId="0" borderId="1" xfId="0" applyBorder="1" applyAlignment="1">
      <alignment vertical="center"/>
    </xf>
    <xf numFmtId="0" fontId="0" fillId="2" borderId="2" xfId="0" applyFill="1" applyBorder="1" applyAlignment="1">
      <alignment horizontal="center" vertical="center"/>
    </xf>
    <xf numFmtId="0" fontId="0" fillId="4" borderId="3" xfId="0" applyFill="1" applyBorder="1" applyAlignment="1">
      <alignment vertical="center"/>
    </xf>
    <xf numFmtId="0" fontId="0" fillId="3" borderId="11" xfId="0" applyFill="1" applyBorder="1" applyAlignment="1" applyProtection="1">
      <alignment vertical="center"/>
      <protection locked="0"/>
    </xf>
    <xf numFmtId="38" fontId="15" fillId="0" borderId="1" xfId="1" applyFont="1" applyFill="1" applyBorder="1" applyAlignment="1">
      <alignment vertical="center" wrapText="1"/>
    </xf>
    <xf numFmtId="0" fontId="22" fillId="7" borderId="1" xfId="0" applyFont="1" applyFill="1" applyBorder="1" applyAlignment="1">
      <alignment vertical="center" shrinkToFit="1"/>
    </xf>
    <xf numFmtId="38" fontId="0" fillId="2" borderId="3" xfId="1" applyFont="1" applyFill="1" applyBorder="1" applyAlignment="1">
      <alignment vertical="center"/>
    </xf>
    <xf numFmtId="38" fontId="0" fillId="7" borderId="8" xfId="1" applyFont="1" applyFill="1" applyBorder="1" applyAlignment="1">
      <alignment vertical="center"/>
    </xf>
    <xf numFmtId="0" fontId="0" fillId="7" borderId="8" xfId="0" applyFill="1" applyBorder="1" applyAlignment="1">
      <alignment vertical="center"/>
    </xf>
    <xf numFmtId="38" fontId="0" fillId="7" borderId="7" xfId="1" applyFont="1" applyFill="1" applyBorder="1" applyAlignment="1">
      <alignment vertical="center"/>
    </xf>
    <xf numFmtId="0" fontId="0" fillId="7" borderId="7" xfId="0" applyFill="1" applyBorder="1" applyAlignment="1">
      <alignment vertical="center"/>
    </xf>
    <xf numFmtId="38" fontId="0" fillId="0" borderId="2" xfId="1" applyFont="1" applyFill="1" applyBorder="1" applyAlignment="1">
      <alignment vertical="center"/>
    </xf>
    <xf numFmtId="38" fontId="0" fillId="0" borderId="15" xfId="1" applyFont="1" applyBorder="1" applyAlignment="1" applyProtection="1">
      <alignment vertical="center"/>
      <protection locked="0"/>
    </xf>
    <xf numFmtId="38" fontId="0" fillId="0" borderId="12" xfId="1" applyFont="1" applyBorder="1" applyAlignment="1" applyProtection="1">
      <alignment vertical="center"/>
      <protection locked="0"/>
    </xf>
    <xf numFmtId="38" fontId="0" fillId="0" borderId="13" xfId="1" applyFont="1" applyBorder="1" applyAlignment="1" applyProtection="1">
      <alignment vertical="center"/>
      <protection locked="0"/>
    </xf>
    <xf numFmtId="38" fontId="0" fillId="0" borderId="17" xfId="1" applyFont="1" applyBorder="1" applyAlignment="1" applyProtection="1">
      <alignment vertical="center"/>
      <protection locked="0"/>
    </xf>
    <xf numFmtId="38" fontId="0" fillId="0" borderId="14" xfId="1" applyFont="1" applyBorder="1" applyAlignment="1" applyProtection="1">
      <alignment vertical="center"/>
      <protection locked="0"/>
    </xf>
    <xf numFmtId="176" fontId="13" fillId="0" borderId="0" xfId="3" applyNumberFormat="1" applyFont="1" applyFill="1" applyBorder="1" applyAlignment="1">
      <alignment horizontal="left" vertical="center" wrapText="1"/>
    </xf>
    <xf numFmtId="0" fontId="23" fillId="0" borderId="0" xfId="3" applyNumberFormat="1" applyFont="1" applyFill="1" applyBorder="1" applyAlignment="1">
      <alignment horizontal="left" vertical="center" wrapText="1"/>
    </xf>
    <xf numFmtId="38" fontId="23" fillId="0" borderId="0" xfId="1" applyFont="1" applyFill="1" applyBorder="1" applyAlignment="1">
      <alignment vertical="center" wrapText="1"/>
    </xf>
    <xf numFmtId="38" fontId="0" fillId="0" borderId="23" xfId="1" applyFont="1" applyFill="1" applyBorder="1" applyAlignment="1" applyProtection="1">
      <alignment vertical="center"/>
      <protection locked="0"/>
    </xf>
    <xf numFmtId="0" fontId="0" fillId="0" borderId="24" xfId="0" applyBorder="1" applyAlignment="1" applyProtection="1">
      <alignment vertical="center"/>
      <protection locked="0"/>
    </xf>
    <xf numFmtId="38" fontId="0" fillId="0" borderId="25" xfId="1" applyFont="1" applyFill="1" applyBorder="1" applyAlignment="1" applyProtection="1">
      <alignment vertical="center"/>
      <protection locked="0"/>
    </xf>
    <xf numFmtId="0" fontId="0" fillId="0" borderId="13" xfId="0" applyBorder="1" applyAlignment="1" applyProtection="1">
      <alignment vertical="center"/>
      <protection locked="0"/>
    </xf>
    <xf numFmtId="38" fontId="0" fillId="0" borderId="26" xfId="1" applyFont="1" applyFill="1" applyBorder="1" applyAlignment="1" applyProtection="1">
      <alignment vertical="center"/>
      <protection locked="0"/>
    </xf>
    <xf numFmtId="0" fontId="0" fillId="0" borderId="27" xfId="0" applyBorder="1" applyAlignment="1" applyProtection="1">
      <alignment vertical="center"/>
      <protection locked="0"/>
    </xf>
    <xf numFmtId="0" fontId="0" fillId="0" borderId="18" xfId="0" applyBorder="1" applyAlignment="1">
      <alignment horizontal="center" vertical="center"/>
    </xf>
    <xf numFmtId="0" fontId="0" fillId="0" borderId="0" xfId="0" applyAlignment="1">
      <alignment horizontal="left" vertical="center"/>
    </xf>
    <xf numFmtId="0" fontId="7" fillId="0" borderId="0" xfId="0" applyFont="1" applyAlignment="1">
      <alignment horizontal="right" vertical="center"/>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5" xfId="0" applyBorder="1" applyAlignment="1">
      <alignment horizontal="left" vertical="center"/>
    </xf>
    <xf numFmtId="0" fontId="20" fillId="0" borderId="19"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cellXfs>
  <cellStyles count="4">
    <cellStyle name="パーセント" xfId="3" builtinId="5"/>
    <cellStyle name="ハイパーリンク" xfId="2" builtinId="8"/>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609600</xdr:colOff>
      <xdr:row>10</xdr:row>
      <xdr:rowOff>104775</xdr:rowOff>
    </xdr:from>
    <xdr:ext cx="961482" cy="275717"/>
    <xdr:sp macro="" textlink="">
      <xdr:nvSpPr>
        <xdr:cNvPr id="2" name="テキスト ボックス 1">
          <a:extLst>
            <a:ext uri="{FF2B5EF4-FFF2-40B4-BE49-F238E27FC236}">
              <a16:creationId xmlns:a16="http://schemas.microsoft.com/office/drawing/2014/main" id="{D5B4AA37-4AB5-41ED-87E2-D56CF9999489}"/>
            </a:ext>
          </a:extLst>
        </xdr:cNvPr>
        <xdr:cNvSpPr txBox="1"/>
      </xdr:nvSpPr>
      <xdr:spPr>
        <a:xfrm>
          <a:off x="7848600" y="2066925"/>
          <a:ext cx="96148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以下は</a:t>
          </a:r>
          <a:r>
            <a:rPr kumimoji="1" lang="en-US" altLang="ja-JP" sz="1100"/>
            <a:t>1</a:t>
          </a:r>
          <a:r>
            <a:rPr kumimoji="1" lang="ja-JP" altLang="en-US" sz="1100"/>
            <a:t>のみ</a:t>
          </a:r>
          <a:endParaRPr kumimoji="1" lang="en-US" altLang="ja-JP" sz="1100"/>
        </a:p>
      </xdr:txBody>
    </xdr:sp>
    <xdr:clientData/>
  </xdr:oneCellAnchor>
  <xdr:oneCellAnchor>
    <xdr:from>
      <xdr:col>1</xdr:col>
      <xdr:colOff>0</xdr:colOff>
      <xdr:row>5</xdr:row>
      <xdr:rowOff>0</xdr:rowOff>
    </xdr:from>
    <xdr:ext cx="8639175" cy="275717"/>
    <xdr:sp macro="" textlink="">
      <xdr:nvSpPr>
        <xdr:cNvPr id="3" name="テキスト ボックス 2">
          <a:extLst>
            <a:ext uri="{FF2B5EF4-FFF2-40B4-BE49-F238E27FC236}">
              <a16:creationId xmlns:a16="http://schemas.microsoft.com/office/drawing/2014/main" id="{5063A741-6526-4CF8-ADA6-A4F2363B601F}"/>
            </a:ext>
          </a:extLst>
        </xdr:cNvPr>
        <xdr:cNvSpPr txBox="1"/>
      </xdr:nvSpPr>
      <xdr:spPr>
        <a:xfrm>
          <a:off x="228600" y="971550"/>
          <a:ext cx="8639175" cy="27571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kern="1200">
              <a:solidFill>
                <a:srgbClr val="FF0000"/>
              </a:solidFill>
            </a:rPr>
            <a:t>入力した</a:t>
          </a:r>
          <a:r>
            <a:rPr kumimoji="1" lang="en-US" altLang="ja-JP" sz="1100" b="1" kern="1200">
              <a:solidFill>
                <a:srgbClr val="FF0000"/>
              </a:solidFill>
            </a:rPr>
            <a:t>IT</a:t>
          </a:r>
          <a:r>
            <a:rPr kumimoji="1" lang="ja-JP" altLang="en-US" sz="1100" b="1" kern="1200">
              <a:solidFill>
                <a:srgbClr val="FF0000"/>
              </a:solidFill>
            </a:rPr>
            <a:t>ツールは交付決定日以降に担当した</a:t>
          </a:r>
          <a:r>
            <a:rPr kumimoji="1" lang="en-US" altLang="ja-JP" sz="1100" b="1" kern="1200">
              <a:solidFill>
                <a:srgbClr val="FF0000"/>
              </a:solidFill>
            </a:rPr>
            <a:t>IT</a:t>
          </a:r>
          <a:r>
            <a:rPr kumimoji="1" lang="ja-JP" altLang="en-US" sz="1100" b="1" kern="1200">
              <a:solidFill>
                <a:srgbClr val="FF0000"/>
              </a:solidFill>
            </a:rPr>
            <a:t>導入支援事業者から新たに導入する必要があります</a:t>
          </a:r>
          <a:r>
            <a:rPr kumimoji="1" lang="en-US" altLang="ja-JP" sz="1100" b="1" kern="1200">
              <a:solidFill>
                <a:srgbClr val="FF0000"/>
              </a:solidFill>
            </a:rPr>
            <a:t>(</a:t>
          </a:r>
          <a:r>
            <a:rPr kumimoji="1" lang="ja-JP" altLang="en-US" sz="1100" b="1" kern="1200">
              <a:solidFill>
                <a:srgbClr val="FF0000"/>
              </a:solidFill>
            </a:rPr>
            <a:t>既に契約中のツールは申請できません</a:t>
          </a:r>
          <a:r>
            <a:rPr kumimoji="1" lang="en-US" altLang="ja-JP" sz="1100" b="1" kern="1200">
              <a:solidFill>
                <a:srgbClr val="FF0000"/>
              </a:solidFill>
            </a:rPr>
            <a:t>)</a:t>
          </a:r>
          <a:endParaRPr kumimoji="1" lang="ja-JP" altLang="en-US" sz="1100" b="1" kern="12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609600</xdr:colOff>
      <xdr:row>10</xdr:row>
      <xdr:rowOff>123825</xdr:rowOff>
    </xdr:from>
    <xdr:ext cx="961482" cy="275717"/>
    <xdr:sp macro="" textlink="">
      <xdr:nvSpPr>
        <xdr:cNvPr id="2" name="テキスト ボックス 1">
          <a:extLst>
            <a:ext uri="{FF2B5EF4-FFF2-40B4-BE49-F238E27FC236}">
              <a16:creationId xmlns:a16="http://schemas.microsoft.com/office/drawing/2014/main" id="{C1B0E961-0610-4C81-A397-3DD99E4B98A5}"/>
            </a:ext>
          </a:extLst>
        </xdr:cNvPr>
        <xdr:cNvSpPr txBox="1"/>
      </xdr:nvSpPr>
      <xdr:spPr>
        <a:xfrm>
          <a:off x="7848600" y="2085975"/>
          <a:ext cx="96148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以下は</a:t>
          </a:r>
          <a:r>
            <a:rPr kumimoji="1" lang="en-US" altLang="ja-JP" sz="1100"/>
            <a:t>1</a:t>
          </a:r>
          <a:r>
            <a:rPr kumimoji="1" lang="ja-JP" altLang="en-US" sz="1100"/>
            <a:t>のみ</a:t>
          </a:r>
          <a:endParaRPr kumimoji="1" lang="en-US" altLang="ja-JP" sz="1100"/>
        </a:p>
      </xdr:txBody>
    </xdr:sp>
    <xdr:clientData/>
  </xdr:oneCellAnchor>
  <xdr:oneCellAnchor>
    <xdr:from>
      <xdr:col>1</xdr:col>
      <xdr:colOff>0</xdr:colOff>
      <xdr:row>5</xdr:row>
      <xdr:rowOff>0</xdr:rowOff>
    </xdr:from>
    <xdr:ext cx="8639175" cy="275717"/>
    <xdr:sp macro="" textlink="">
      <xdr:nvSpPr>
        <xdr:cNvPr id="3" name="テキスト ボックス 2">
          <a:extLst>
            <a:ext uri="{FF2B5EF4-FFF2-40B4-BE49-F238E27FC236}">
              <a16:creationId xmlns:a16="http://schemas.microsoft.com/office/drawing/2014/main" id="{F77D5265-B76E-4F90-B246-62FE9837A699}"/>
            </a:ext>
          </a:extLst>
        </xdr:cNvPr>
        <xdr:cNvSpPr txBox="1"/>
      </xdr:nvSpPr>
      <xdr:spPr>
        <a:xfrm>
          <a:off x="228600" y="971550"/>
          <a:ext cx="8639175" cy="27571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kern="1200">
              <a:solidFill>
                <a:srgbClr val="FF0000"/>
              </a:solidFill>
            </a:rPr>
            <a:t>入力した</a:t>
          </a:r>
          <a:r>
            <a:rPr kumimoji="1" lang="en-US" altLang="ja-JP" sz="1100" b="1" kern="1200">
              <a:solidFill>
                <a:srgbClr val="FF0000"/>
              </a:solidFill>
            </a:rPr>
            <a:t>IT</a:t>
          </a:r>
          <a:r>
            <a:rPr kumimoji="1" lang="ja-JP" altLang="en-US" sz="1100" b="1" kern="1200">
              <a:solidFill>
                <a:srgbClr val="FF0000"/>
              </a:solidFill>
            </a:rPr>
            <a:t>ツールは交付決定日以降に担当した</a:t>
          </a:r>
          <a:r>
            <a:rPr kumimoji="1" lang="en-US" altLang="ja-JP" sz="1100" b="1" kern="1200">
              <a:solidFill>
                <a:srgbClr val="FF0000"/>
              </a:solidFill>
            </a:rPr>
            <a:t>IT</a:t>
          </a:r>
          <a:r>
            <a:rPr kumimoji="1" lang="ja-JP" altLang="en-US" sz="1100" b="1" kern="1200">
              <a:solidFill>
                <a:srgbClr val="FF0000"/>
              </a:solidFill>
            </a:rPr>
            <a:t>導入支援事業者から新たに導入する必要があります</a:t>
          </a:r>
          <a:r>
            <a:rPr kumimoji="1" lang="en-US" altLang="ja-JP" sz="1100" b="1" kern="1200">
              <a:solidFill>
                <a:srgbClr val="FF0000"/>
              </a:solidFill>
            </a:rPr>
            <a:t>(</a:t>
          </a:r>
          <a:r>
            <a:rPr kumimoji="1" lang="ja-JP" altLang="en-US" sz="1100" b="1" kern="1200">
              <a:solidFill>
                <a:srgbClr val="FF0000"/>
              </a:solidFill>
            </a:rPr>
            <a:t>既に契約中のツールは申請できません</a:t>
          </a:r>
          <a:r>
            <a:rPr kumimoji="1" lang="en-US" altLang="ja-JP" sz="1100" b="1" kern="1200">
              <a:solidFill>
                <a:srgbClr val="FF0000"/>
              </a:solidFill>
            </a:rPr>
            <a:t>)</a:t>
          </a:r>
          <a:endParaRPr kumimoji="1" lang="ja-JP" altLang="en-US" sz="1100" b="1" kern="120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ttoollist.com/ittool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ttoollist.com/ittool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tabSelected="1" workbookViewId="0">
      <selection activeCell="C2" sqref="C2"/>
    </sheetView>
  </sheetViews>
  <sheetFormatPr defaultColWidth="9" defaultRowHeight="12.75"/>
  <cols>
    <col min="1" max="1" width="3.1328125" style="4" customWidth="1"/>
    <col min="2" max="2" width="14.6640625" style="4" customWidth="1"/>
    <col min="3" max="3" width="68" style="4" customWidth="1"/>
    <col min="4" max="4" width="15.46484375" style="4" customWidth="1"/>
    <col min="5" max="5" width="9.46484375" style="4" customWidth="1"/>
    <col min="6" max="6" width="11" style="4" customWidth="1"/>
    <col min="7" max="7" width="13.86328125" style="4" customWidth="1"/>
    <col min="8" max="8" width="37.86328125" style="4" customWidth="1"/>
    <col min="9" max="9" width="3" style="11" customWidth="1"/>
    <col min="10" max="10" width="11" style="11" customWidth="1"/>
    <col min="11" max="11" width="11.46484375" style="4" customWidth="1"/>
    <col min="12" max="16384" width="9" style="4"/>
  </cols>
  <sheetData>
    <row r="1" spans="1:13" ht="18" customHeight="1" thickBot="1">
      <c r="B1" s="51" t="s">
        <v>34</v>
      </c>
      <c r="C1" s="4" t="s">
        <v>35</v>
      </c>
    </row>
    <row r="2" spans="1:13" ht="19.5" customHeight="1" thickTop="1" thickBot="1">
      <c r="A2" s="86" t="s">
        <v>5</v>
      </c>
      <c r="B2" s="86"/>
      <c r="C2" s="61"/>
      <c r="D2" s="3" t="s">
        <v>32</v>
      </c>
      <c r="G2" s="11"/>
      <c r="H2" s="11"/>
      <c r="I2" s="4"/>
      <c r="J2" s="4"/>
    </row>
    <row r="3" spans="1:13" ht="13.15" thickTop="1">
      <c r="B3" s="4" t="s">
        <v>29</v>
      </c>
    </row>
    <row r="4" spans="1:13">
      <c r="B4" s="4" t="s">
        <v>26</v>
      </c>
    </row>
    <row r="5" spans="1:13">
      <c r="B5" s="4" t="s">
        <v>37</v>
      </c>
      <c r="C5" s="6"/>
    </row>
    <row r="6" spans="1:13" ht="25.5" customHeight="1" thickBot="1"/>
    <row r="7" spans="1:13" ht="16.899999999999999" thickTop="1" thickBot="1">
      <c r="A7" s="5" t="s">
        <v>6</v>
      </c>
      <c r="C7" s="54" t="s">
        <v>24</v>
      </c>
      <c r="D7" s="84" t="s">
        <v>44</v>
      </c>
      <c r="E7" s="95" t="s">
        <v>56</v>
      </c>
      <c r="F7" s="96"/>
      <c r="G7" s="8"/>
      <c r="H7" s="44" t="str">
        <f>IF((G35-G34)&gt;500000,"50万円超の区分を選択","50万円以下の区分を選択")</f>
        <v>50万円以下の区分を選択</v>
      </c>
    </row>
    <row r="8" spans="1:13">
      <c r="A8" s="5" t="s">
        <v>51</v>
      </c>
      <c r="C8" s="6"/>
      <c r="D8" s="7"/>
      <c r="E8" s="7"/>
      <c r="F8" s="8" t="s">
        <v>19</v>
      </c>
      <c r="G8" s="8"/>
      <c r="H8" s="17" t="s">
        <v>12</v>
      </c>
    </row>
    <row r="9" spans="1:13" ht="29.25" customHeight="1">
      <c r="A9" s="1" t="s">
        <v>0</v>
      </c>
      <c r="B9" s="1" t="s">
        <v>1</v>
      </c>
      <c r="C9" s="1" t="s">
        <v>11</v>
      </c>
      <c r="D9" s="2" t="s">
        <v>7</v>
      </c>
      <c r="E9" s="1" t="s">
        <v>22</v>
      </c>
      <c r="F9" s="1" t="s">
        <v>15</v>
      </c>
      <c r="G9" s="1" t="s">
        <v>2</v>
      </c>
      <c r="H9" s="16" t="s">
        <v>39</v>
      </c>
      <c r="K9" s="11"/>
      <c r="L9" s="12"/>
      <c r="M9" s="12"/>
    </row>
    <row r="10" spans="1:13">
      <c r="A10" s="10">
        <v>1</v>
      </c>
      <c r="B10" s="55" t="s">
        <v>42</v>
      </c>
      <c r="C10" s="56" t="s">
        <v>38</v>
      </c>
      <c r="D10" s="57">
        <v>77760</v>
      </c>
      <c r="E10" s="57">
        <v>1</v>
      </c>
      <c r="F10" s="58">
        <v>2</v>
      </c>
      <c r="G10" s="9">
        <f>D10*E10*F10</f>
        <v>155520</v>
      </c>
      <c r="H10" s="62" t="s">
        <v>40</v>
      </c>
      <c r="J10" s="13"/>
      <c r="K10" s="13"/>
      <c r="L10" s="12"/>
      <c r="M10" s="12"/>
    </row>
    <row r="11" spans="1:13">
      <c r="A11" s="10">
        <v>2</v>
      </c>
      <c r="B11" s="55" t="s">
        <v>58</v>
      </c>
      <c r="C11" s="56" t="s">
        <v>57</v>
      </c>
      <c r="D11" s="57">
        <v>50000</v>
      </c>
      <c r="E11" s="57">
        <v>1</v>
      </c>
      <c r="F11" s="58">
        <v>1</v>
      </c>
      <c r="G11" s="9">
        <f t="shared" ref="G11:G19" si="0">D11*E11*F11</f>
        <v>50000</v>
      </c>
      <c r="H11" s="49" t="s">
        <v>33</v>
      </c>
      <c r="J11" s="13"/>
      <c r="K11" s="13"/>
      <c r="L11" s="12"/>
      <c r="M11" s="12"/>
    </row>
    <row r="12" spans="1:13" ht="13.15" thickBot="1">
      <c r="A12" s="10">
        <v>3</v>
      </c>
      <c r="B12" s="45"/>
      <c r="C12" s="63" t="s">
        <v>41</v>
      </c>
      <c r="D12" s="47"/>
      <c r="E12" s="65"/>
      <c r="F12" s="66"/>
      <c r="G12" s="9">
        <f t="shared" si="0"/>
        <v>0</v>
      </c>
      <c r="H12" s="50"/>
      <c r="J12" s="13"/>
      <c r="K12" s="13"/>
      <c r="L12" s="12"/>
      <c r="M12" s="12"/>
    </row>
    <row r="13" spans="1:13" ht="13.15" thickTop="1">
      <c r="A13" s="10">
        <v>4</v>
      </c>
      <c r="B13" s="55" t="s">
        <v>43</v>
      </c>
      <c r="C13" s="56" t="s">
        <v>46</v>
      </c>
      <c r="D13" s="69">
        <v>9000</v>
      </c>
      <c r="E13" s="78"/>
      <c r="F13" s="79"/>
      <c r="G13" s="64">
        <f t="shared" si="0"/>
        <v>0</v>
      </c>
      <c r="H13" s="50"/>
      <c r="J13" s="13"/>
      <c r="K13" s="13"/>
      <c r="L13" s="12"/>
      <c r="M13" s="12"/>
    </row>
    <row r="14" spans="1:13">
      <c r="A14" s="10">
        <v>5</v>
      </c>
      <c r="B14" s="55"/>
      <c r="C14" s="56"/>
      <c r="D14" s="69"/>
      <c r="E14" s="80"/>
      <c r="F14" s="81"/>
      <c r="G14" s="64">
        <f t="shared" si="0"/>
        <v>0</v>
      </c>
      <c r="H14" s="50"/>
      <c r="J14" s="13"/>
      <c r="K14" s="13"/>
      <c r="L14" s="12"/>
      <c r="M14" s="12"/>
    </row>
    <row r="15" spans="1:13" ht="13.15" thickBot="1">
      <c r="A15" s="10">
        <v>6</v>
      </c>
      <c r="B15" s="55"/>
      <c r="C15" s="56"/>
      <c r="D15" s="69"/>
      <c r="E15" s="82"/>
      <c r="F15" s="83"/>
      <c r="G15" s="64">
        <f t="shared" si="0"/>
        <v>0</v>
      </c>
      <c r="H15" s="50"/>
      <c r="J15" s="13"/>
      <c r="K15" s="13"/>
      <c r="L15" s="12"/>
      <c r="M15" s="12"/>
    </row>
    <row r="16" spans="1:13" ht="13.15" thickTop="1">
      <c r="A16" s="10">
        <v>7</v>
      </c>
      <c r="B16" s="45"/>
      <c r="C16" s="46"/>
      <c r="D16" s="47"/>
      <c r="E16" s="67"/>
      <c r="F16" s="68"/>
      <c r="G16" s="9">
        <f t="shared" si="0"/>
        <v>0</v>
      </c>
      <c r="H16" s="50"/>
      <c r="J16" s="13"/>
      <c r="K16" s="13"/>
      <c r="L16" s="12"/>
      <c r="M16" s="12"/>
    </row>
    <row r="17" spans="1:13">
      <c r="A17" s="10">
        <v>8</v>
      </c>
      <c r="B17" s="45"/>
      <c r="C17" s="46"/>
      <c r="D17" s="47"/>
      <c r="E17" s="47"/>
      <c r="F17" s="48"/>
      <c r="G17" s="9">
        <f t="shared" si="0"/>
        <v>0</v>
      </c>
      <c r="H17" s="50"/>
      <c r="J17" s="13"/>
      <c r="K17" s="13"/>
      <c r="L17" s="12"/>
      <c r="M17" s="12"/>
    </row>
    <row r="18" spans="1:13">
      <c r="A18" s="10">
        <v>9</v>
      </c>
      <c r="B18" s="45"/>
      <c r="C18" s="46"/>
      <c r="D18" s="47"/>
      <c r="E18" s="47"/>
      <c r="F18" s="48"/>
      <c r="G18" s="9">
        <f t="shared" si="0"/>
        <v>0</v>
      </c>
      <c r="H18" s="50"/>
      <c r="J18" s="13"/>
      <c r="K18" s="13"/>
      <c r="L18" s="12"/>
      <c r="M18" s="12"/>
    </row>
    <row r="19" spans="1:13" ht="13.15" thickBot="1">
      <c r="A19" s="10">
        <v>10</v>
      </c>
      <c r="B19" s="45"/>
      <c r="C19" s="46"/>
      <c r="D19" s="47"/>
      <c r="E19" s="47"/>
      <c r="F19" s="48"/>
      <c r="G19" s="9">
        <f t="shared" si="0"/>
        <v>0</v>
      </c>
      <c r="H19" s="50"/>
      <c r="J19" s="13"/>
      <c r="K19" s="13"/>
      <c r="L19" s="12"/>
      <c r="M19" s="12"/>
    </row>
    <row r="20" spans="1:13" ht="13.5" thickTop="1" thickBot="1">
      <c r="A20" s="18"/>
      <c r="B20" s="19"/>
      <c r="C20" s="20"/>
      <c r="D20" s="21"/>
      <c r="E20" s="21"/>
      <c r="F20" s="23" t="s">
        <v>47</v>
      </c>
      <c r="G20" s="24">
        <f>SUM(G10:G19)</f>
        <v>205520</v>
      </c>
      <c r="H20" s="32"/>
      <c r="J20" s="13"/>
      <c r="K20" s="13"/>
      <c r="L20" s="12"/>
      <c r="M20" s="12"/>
    </row>
    <row r="21" spans="1:13" ht="13.15" thickTop="1">
      <c r="A21" s="59" t="s">
        <v>16</v>
      </c>
      <c r="B21" s="91" t="s">
        <v>62</v>
      </c>
      <c r="C21" s="92"/>
      <c r="D21" s="70">
        <v>200000</v>
      </c>
      <c r="E21" s="71">
        <v>1</v>
      </c>
      <c r="F21" s="60"/>
      <c r="G21" s="9">
        <f>D21*E21</f>
        <v>200000</v>
      </c>
      <c r="H21" s="43" t="s">
        <v>25</v>
      </c>
      <c r="J21" s="13"/>
      <c r="K21" s="13"/>
      <c r="L21" s="12"/>
      <c r="M21" s="12"/>
    </row>
    <row r="22" spans="1:13">
      <c r="A22" s="59" t="s">
        <v>16</v>
      </c>
      <c r="B22" s="93" t="s">
        <v>62</v>
      </c>
      <c r="C22" s="94"/>
      <c r="D22" s="53">
        <v>0</v>
      </c>
      <c r="E22" s="72">
        <v>0</v>
      </c>
      <c r="F22" s="60"/>
      <c r="G22" s="9">
        <f>D22*E22</f>
        <v>0</v>
      </c>
      <c r="H22" s="43" t="s">
        <v>25</v>
      </c>
      <c r="J22" s="13"/>
      <c r="K22" s="13"/>
      <c r="L22" s="12"/>
      <c r="M22" s="12"/>
    </row>
    <row r="23" spans="1:13" ht="13.15" thickBot="1">
      <c r="A23" s="59" t="s">
        <v>16</v>
      </c>
      <c r="B23" s="87" t="s">
        <v>62</v>
      </c>
      <c r="C23" s="88"/>
      <c r="D23" s="73">
        <v>0</v>
      </c>
      <c r="E23" s="74">
        <v>0</v>
      </c>
      <c r="F23" s="60"/>
      <c r="G23" s="9">
        <f>D23*E23</f>
        <v>0</v>
      </c>
      <c r="H23" s="43" t="s">
        <v>25</v>
      </c>
      <c r="J23" s="13"/>
      <c r="K23" s="13"/>
      <c r="L23" s="12"/>
      <c r="M23" s="12"/>
    </row>
    <row r="24" spans="1:13" ht="13.5" thickTop="1" thickBot="1">
      <c r="A24" s="90" t="s">
        <v>30</v>
      </c>
      <c r="B24" s="85"/>
      <c r="C24" s="85"/>
      <c r="D24" s="14"/>
      <c r="E24" s="14"/>
      <c r="F24" s="31" t="s">
        <v>48</v>
      </c>
      <c r="G24" s="24">
        <f>SUM(G21:G23)</f>
        <v>200000</v>
      </c>
      <c r="H24" s="22"/>
      <c r="J24" s="13"/>
      <c r="K24" s="13"/>
      <c r="L24" s="12"/>
      <c r="M24" s="12"/>
    </row>
    <row r="25" spans="1:13" ht="13.15" thickTop="1">
      <c r="A25" s="1" t="s">
        <v>16</v>
      </c>
      <c r="B25" s="40"/>
      <c r="C25" s="41"/>
      <c r="D25" s="42">
        <v>0</v>
      </c>
      <c r="E25" s="42">
        <v>0</v>
      </c>
      <c r="F25" s="28"/>
      <c r="G25" s="9">
        <f>D25*E25</f>
        <v>0</v>
      </c>
      <c r="H25" s="43" t="s">
        <v>27</v>
      </c>
      <c r="J25" s="13"/>
      <c r="K25" s="13"/>
      <c r="L25" s="12"/>
      <c r="M25" s="12"/>
    </row>
    <row r="26" spans="1:13">
      <c r="A26" s="1" t="s">
        <v>16</v>
      </c>
      <c r="B26" s="40"/>
      <c r="C26" s="41"/>
      <c r="D26" s="42">
        <v>0</v>
      </c>
      <c r="E26" s="42">
        <v>0</v>
      </c>
      <c r="F26" s="28"/>
      <c r="G26" s="9">
        <f>D26*E26</f>
        <v>0</v>
      </c>
      <c r="H26" s="43" t="s">
        <v>27</v>
      </c>
      <c r="J26" s="13"/>
      <c r="K26" s="13"/>
      <c r="L26" s="12"/>
      <c r="M26" s="12"/>
    </row>
    <row r="27" spans="1:13" ht="13.15" thickBot="1">
      <c r="A27" s="1" t="s">
        <v>16</v>
      </c>
      <c r="B27" s="40"/>
      <c r="C27" s="41"/>
      <c r="D27" s="42">
        <v>0</v>
      </c>
      <c r="E27" s="42">
        <v>0</v>
      </c>
      <c r="F27" s="28"/>
      <c r="G27" s="9">
        <f>D27*E27</f>
        <v>0</v>
      </c>
      <c r="H27" s="43" t="s">
        <v>27</v>
      </c>
      <c r="J27" s="13"/>
      <c r="K27" s="13"/>
      <c r="L27" s="12"/>
      <c r="M27" s="12"/>
    </row>
    <row r="28" spans="1:13" ht="13.5" thickTop="1" thickBot="1">
      <c r="A28" s="90" t="s">
        <v>28</v>
      </c>
      <c r="B28" s="90"/>
      <c r="C28" s="90"/>
      <c r="D28" s="35"/>
      <c r="E28" s="35"/>
      <c r="F28" s="39" t="s">
        <v>49</v>
      </c>
      <c r="G28" s="24">
        <f>SUM(G25:G27)</f>
        <v>0</v>
      </c>
      <c r="H28" s="22"/>
      <c r="J28" s="13"/>
      <c r="K28" s="13"/>
      <c r="L28" s="12"/>
      <c r="M28" s="12"/>
    </row>
    <row r="29" spans="1:13" ht="13.5" thickTop="1" thickBot="1">
      <c r="A29" s="8"/>
      <c r="B29" s="8"/>
      <c r="C29" s="8"/>
      <c r="D29" s="36"/>
      <c r="E29" s="37"/>
      <c r="F29" s="38" t="s">
        <v>50</v>
      </c>
      <c r="G29" s="24">
        <f>G20+G24+G28</f>
        <v>405520</v>
      </c>
      <c r="H29" s="27"/>
      <c r="J29" s="13"/>
      <c r="K29" s="13"/>
      <c r="L29" s="12"/>
      <c r="M29" s="12"/>
    </row>
    <row r="30" spans="1:13" ht="13.15" thickTop="1">
      <c r="B30" s="25"/>
      <c r="C30" s="26"/>
      <c r="D30" s="14"/>
      <c r="E30" s="89" t="s">
        <v>3</v>
      </c>
      <c r="F30" s="89"/>
      <c r="G30" s="30">
        <f>ROUNDDOWN(G29*10%,0)</f>
        <v>40552</v>
      </c>
      <c r="H30" s="27"/>
      <c r="J30" s="13"/>
      <c r="K30" s="13"/>
      <c r="L30" s="12"/>
      <c r="M30" s="12"/>
    </row>
    <row r="31" spans="1:13">
      <c r="B31" s="25"/>
      <c r="C31" s="26"/>
      <c r="D31" s="14"/>
      <c r="E31" s="89" t="s">
        <v>4</v>
      </c>
      <c r="F31" s="89"/>
      <c r="G31" s="29">
        <f>+G29+G30</f>
        <v>446072</v>
      </c>
      <c r="H31" s="27"/>
      <c r="J31" s="13"/>
      <c r="K31" s="13"/>
      <c r="L31" s="12"/>
      <c r="M31" s="12"/>
    </row>
    <row r="32" spans="1:13">
      <c r="B32" s="25"/>
      <c r="C32" s="26"/>
      <c r="D32" s="14"/>
      <c r="E32" s="89" t="s">
        <v>45</v>
      </c>
      <c r="F32" s="89"/>
      <c r="G32" s="29">
        <f>IF(E7="小規模事業者",IF(G20&gt;625000,500000,ROUNDDOWN(G20*4/5,0)),IF(G20&gt;666667,500000,ROUNDDOWN(G20*3/4,0)))</f>
        <v>164416</v>
      </c>
      <c r="H32" s="27"/>
      <c r="J32" s="13"/>
      <c r="K32" s="13"/>
      <c r="L32" s="12"/>
      <c r="M32" s="12"/>
    </row>
    <row r="33" spans="2:13">
      <c r="B33" s="25"/>
      <c r="C33" s="26"/>
      <c r="D33" s="14"/>
      <c r="E33" s="89" t="s">
        <v>17</v>
      </c>
      <c r="F33" s="89"/>
      <c r="G33" s="29">
        <f>IF(E7="小規模事業者",IF(G20&lt;=625000,0,ROUNDDOWN((G20-625000)*2/3,0)),IF(G20&lt;=666668,0,ROUNDDOWN((G20-666667)*2/3,0)))</f>
        <v>0</v>
      </c>
      <c r="H33" s="27"/>
      <c r="J33" s="13"/>
      <c r="K33" s="13"/>
      <c r="L33" s="12"/>
      <c r="M33" s="12"/>
    </row>
    <row r="34" spans="2:13" ht="13.15" thickBot="1">
      <c r="B34" s="25"/>
      <c r="C34" s="26"/>
      <c r="D34" s="14"/>
      <c r="E34" s="89" t="s">
        <v>18</v>
      </c>
      <c r="F34" s="89"/>
      <c r="G34" s="34">
        <f>IF(G32=0,0,IF(G24&gt;=200000,100000,ROUNDDOWN(G24/2,0)))+IF(G32=0,0,IF(G28&gt;=400000,200000,ROUNDDOWN(G28/2,0)))</f>
        <v>100000</v>
      </c>
      <c r="H34" s="27"/>
      <c r="J34" s="13"/>
      <c r="K34" s="13"/>
      <c r="L34" s="12"/>
      <c r="M34" s="12"/>
    </row>
    <row r="35" spans="2:13" ht="13.5" thickTop="1" thickBot="1">
      <c r="B35" s="25"/>
      <c r="C35" s="26"/>
      <c r="D35" s="14"/>
      <c r="E35" s="99" t="s">
        <v>52</v>
      </c>
      <c r="F35" s="100"/>
      <c r="G35" s="24">
        <f>IF(G33&lt;=3000000,G32+G33+G34,3500000+G34)</f>
        <v>264416</v>
      </c>
      <c r="H35" s="27"/>
      <c r="J35" s="13"/>
      <c r="K35" s="13"/>
      <c r="L35" s="12"/>
      <c r="M35" s="12"/>
    </row>
    <row r="36" spans="2:13" ht="13.15" thickTop="1">
      <c r="B36" s="25"/>
      <c r="C36" s="26"/>
      <c r="D36" s="14"/>
      <c r="E36" s="19"/>
      <c r="F36" s="19"/>
      <c r="G36" s="15"/>
      <c r="H36" s="27"/>
      <c r="J36" s="13"/>
      <c r="K36" s="13"/>
      <c r="L36" s="12"/>
      <c r="M36" s="12"/>
    </row>
    <row r="37" spans="2:13">
      <c r="B37" s="25"/>
      <c r="C37" s="26"/>
      <c r="D37" s="14"/>
      <c r="E37" s="97" t="s">
        <v>20</v>
      </c>
      <c r="F37" s="98"/>
      <c r="G37" s="52">
        <v>0</v>
      </c>
      <c r="H37" s="33" t="s">
        <v>36</v>
      </c>
    </row>
    <row r="38" spans="2:13" ht="14.25">
      <c r="B38" s="25"/>
      <c r="C38" s="26"/>
      <c r="D38" s="14"/>
      <c r="E38" s="97" t="s">
        <v>21</v>
      </c>
      <c r="F38" s="98"/>
      <c r="G38" s="29">
        <f>+G31-G35+G37</f>
        <v>181656</v>
      </c>
      <c r="H38" s="76" t="str">
        <f>ROUNDDOWN((1-G38/(G24*1.1))*100,1)&amp;"%引きでパソコンなどを購入可能"</f>
        <v>17.4%引きでパソコンなどを購入可能</v>
      </c>
    </row>
    <row r="39" spans="2:13">
      <c r="B39" s="85" t="s">
        <v>9</v>
      </c>
      <c r="C39" s="85"/>
      <c r="D39" s="85"/>
      <c r="E39" s="85"/>
      <c r="F39" s="85"/>
      <c r="G39" s="85"/>
      <c r="H39" s="75"/>
    </row>
    <row r="40" spans="2:13">
      <c r="B40" s="8" t="s">
        <v>55</v>
      </c>
      <c r="C40" s="8"/>
      <c r="D40" s="8"/>
      <c r="E40" s="8"/>
      <c r="F40" s="8"/>
      <c r="G40" s="8"/>
      <c r="H40" s="8"/>
    </row>
    <row r="41" spans="2:13">
      <c r="B41" s="85" t="s">
        <v>14</v>
      </c>
      <c r="C41" s="85"/>
      <c r="D41" s="85"/>
      <c r="E41" s="85"/>
      <c r="F41" s="85"/>
      <c r="G41" s="85"/>
      <c r="H41" s="8"/>
    </row>
    <row r="42" spans="2:13">
      <c r="B42" s="85" t="s">
        <v>23</v>
      </c>
      <c r="C42" s="85"/>
      <c r="D42" s="85"/>
      <c r="E42" s="85"/>
      <c r="F42" s="85"/>
      <c r="G42" s="85"/>
      <c r="H42" s="8"/>
    </row>
    <row r="43" spans="2:13">
      <c r="B43" s="85" t="s">
        <v>13</v>
      </c>
      <c r="C43" s="85"/>
      <c r="D43" s="85"/>
      <c r="E43" s="85"/>
      <c r="F43" s="85"/>
      <c r="G43" s="85"/>
      <c r="H43" s="8"/>
    </row>
    <row r="44" spans="2:13">
      <c r="B44" s="85" t="s">
        <v>10</v>
      </c>
      <c r="C44" s="85"/>
      <c r="D44" s="85"/>
      <c r="E44" s="85"/>
      <c r="F44" s="85"/>
      <c r="G44" s="85"/>
      <c r="H44" s="8"/>
    </row>
    <row r="45" spans="2:13">
      <c r="B45" s="85" t="s">
        <v>8</v>
      </c>
      <c r="C45" s="85"/>
      <c r="D45" s="85"/>
      <c r="E45" s="85"/>
      <c r="F45" s="85"/>
      <c r="G45" s="85"/>
    </row>
    <row r="46" spans="2:13">
      <c r="B46" s="4" t="s">
        <v>31</v>
      </c>
    </row>
    <row r="47" spans="2:13">
      <c r="B47" s="4" t="s">
        <v>61</v>
      </c>
    </row>
  </sheetData>
  <sheetProtection algorithmName="SHA-512" hashValue="gh8CTVm0RUtJwZXkeWog2JK9NWPdkMpZH4WsmGJ52czsqUBmj4NwcwZ7vxacWCUanOTD88HG0FzzwkemqryMuw==" saltValue="WSQ28h0A3KrMkWmAA5Mosg==" spinCount="100000" sheet="1" objects="1" scenarios="1"/>
  <mergeCells count="21">
    <mergeCell ref="E37:F37"/>
    <mergeCell ref="E38:F38"/>
    <mergeCell ref="E33:F33"/>
    <mergeCell ref="E34:F34"/>
    <mergeCell ref="E35:F35"/>
    <mergeCell ref="B45:G45"/>
    <mergeCell ref="A2:B2"/>
    <mergeCell ref="B23:C23"/>
    <mergeCell ref="E30:F30"/>
    <mergeCell ref="E31:F31"/>
    <mergeCell ref="E32:F32"/>
    <mergeCell ref="A24:C24"/>
    <mergeCell ref="B21:C21"/>
    <mergeCell ref="B22:C22"/>
    <mergeCell ref="A28:C28"/>
    <mergeCell ref="E7:F7"/>
    <mergeCell ref="B43:G43"/>
    <mergeCell ref="B44:G44"/>
    <mergeCell ref="B39:G39"/>
    <mergeCell ref="B41:G41"/>
    <mergeCell ref="B42:G42"/>
  </mergeCells>
  <phoneticPr fontId="2"/>
  <dataValidations count="4">
    <dataValidation allowBlank="1" showInputMessage="1" showErrorMessage="1" error="レンタル品、ITツール・サポート等はどちらか一つしか入力できません_x000a_" sqref="D37:E38 E30:E36 D10:D36 E10:F29" xr:uid="{EB622706-87E5-4B3D-BE52-73793ECE34A3}"/>
    <dataValidation type="textLength" operator="lessThanOrEqual" allowBlank="1" showInputMessage="1" showErrorMessage="1" sqref="H10:H39" xr:uid="{F1631D38-3891-40AD-8C81-271BE0019D94}">
      <formula1>28</formula1>
    </dataValidation>
    <dataValidation type="list" allowBlank="1" showInputMessage="1" showErrorMessage="1" sqref="E7" xr:uid="{4960CAE4-8155-41AD-A5E4-11C716ED411C}">
      <formula1>"中小企業,小規模事業者"</formula1>
    </dataValidation>
    <dataValidation type="list" allowBlank="1" showInputMessage="1" showErrorMessage="1" sqref="B21:C23" xr:uid="{F8B6C679-6210-4506-89BB-725C3B198EB2}">
      <formula1>"※種類を選択してください(後日種類と台数は変更ができません),PC,タブレット,プリンター,スキャナー,複合機"</formula1>
    </dataValidation>
  </dataValidations>
  <hyperlinks>
    <hyperlink ref="C7" r:id="rId1" xr:uid="{2558DAE9-BDD0-479D-BFAB-1700EEEDC152}"/>
  </hyperlinks>
  <pageMargins left="0.7" right="0.7" top="0.75" bottom="0.75" header="0.3" footer="0.3"/>
  <pageSetup paperSize="9" scale="52" orientation="landscape" horizontalDpi="1200" verticalDpi="1200"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005D-71BD-456F-A9A3-F3ADD77759C5}">
  <sheetPr>
    <pageSetUpPr fitToPage="1"/>
  </sheetPr>
  <dimension ref="A1:M46"/>
  <sheetViews>
    <sheetView workbookViewId="0">
      <selection activeCell="C2" sqref="C2"/>
    </sheetView>
  </sheetViews>
  <sheetFormatPr defaultColWidth="9" defaultRowHeight="12.75"/>
  <cols>
    <col min="1" max="1" width="3.1328125" style="4" customWidth="1"/>
    <col min="2" max="2" width="14.6640625" style="4" customWidth="1"/>
    <col min="3" max="3" width="68" style="4" customWidth="1"/>
    <col min="4" max="4" width="15.46484375" style="4" customWidth="1"/>
    <col min="5" max="5" width="9.46484375" style="4" customWidth="1"/>
    <col min="6" max="6" width="11" style="4" customWidth="1"/>
    <col min="7" max="7" width="13.86328125" style="4" customWidth="1"/>
    <col min="8" max="8" width="37.86328125" style="4" customWidth="1"/>
    <col min="9" max="9" width="3" style="11" customWidth="1"/>
    <col min="10" max="10" width="11" style="11" customWidth="1"/>
    <col min="11" max="11" width="11.46484375" style="4" customWidth="1"/>
    <col min="12" max="16384" width="9" style="4"/>
  </cols>
  <sheetData>
    <row r="1" spans="1:13" ht="18" customHeight="1" thickBot="1">
      <c r="B1" s="51" t="s">
        <v>34</v>
      </c>
      <c r="C1" s="4" t="s">
        <v>35</v>
      </c>
    </row>
    <row r="2" spans="1:13" ht="19.5" customHeight="1" thickTop="1" thickBot="1">
      <c r="A2" s="86" t="s">
        <v>5</v>
      </c>
      <c r="B2" s="86"/>
      <c r="C2" s="61"/>
      <c r="D2" s="3" t="s">
        <v>32</v>
      </c>
      <c r="G2" s="11"/>
      <c r="H2" s="11"/>
      <c r="I2" s="4"/>
      <c r="J2" s="4"/>
    </row>
    <row r="3" spans="1:13" ht="13.15" thickTop="1">
      <c r="B3" s="4" t="s">
        <v>29</v>
      </c>
    </row>
    <row r="4" spans="1:13">
      <c r="B4" s="4" t="s">
        <v>26</v>
      </c>
    </row>
    <row r="5" spans="1:13">
      <c r="B5" s="4" t="s">
        <v>37</v>
      </c>
      <c r="C5" s="6"/>
    </row>
    <row r="6" spans="1:13" ht="24.75" customHeight="1" thickBot="1"/>
    <row r="7" spans="1:13" ht="16.899999999999999" thickTop="1" thickBot="1">
      <c r="A7" s="5" t="s">
        <v>6</v>
      </c>
      <c r="C7" s="54" t="s">
        <v>24</v>
      </c>
      <c r="D7" s="84" t="s">
        <v>44</v>
      </c>
      <c r="E7" s="95" t="s">
        <v>56</v>
      </c>
      <c r="F7" s="96"/>
      <c r="G7" s="8"/>
      <c r="H7" s="44" t="str">
        <f>IF((G35-G34)&gt;500000,"50万円超の区分を選択","50万円以下の区分を選択")</f>
        <v>50万円以下の区分を選択</v>
      </c>
    </row>
    <row r="8" spans="1:13">
      <c r="A8" s="5" t="s">
        <v>51</v>
      </c>
      <c r="C8" s="6"/>
      <c r="D8" s="7"/>
      <c r="E8" s="7"/>
      <c r="F8" s="8" t="s">
        <v>19</v>
      </c>
      <c r="G8" s="8"/>
      <c r="H8" s="17" t="s">
        <v>12</v>
      </c>
    </row>
    <row r="9" spans="1:13" ht="29.25" customHeight="1">
      <c r="A9" s="1" t="s">
        <v>0</v>
      </c>
      <c r="B9" s="1" t="s">
        <v>1</v>
      </c>
      <c r="C9" s="1" t="s">
        <v>11</v>
      </c>
      <c r="D9" s="2" t="s">
        <v>7</v>
      </c>
      <c r="E9" s="1" t="s">
        <v>22</v>
      </c>
      <c r="F9" s="1" t="s">
        <v>15</v>
      </c>
      <c r="G9" s="1" t="s">
        <v>2</v>
      </c>
      <c r="H9" s="16" t="s">
        <v>39</v>
      </c>
      <c r="K9" s="11"/>
      <c r="L9" s="12"/>
      <c r="M9" s="12"/>
    </row>
    <row r="10" spans="1:13">
      <c r="A10" s="10">
        <v>1</v>
      </c>
      <c r="B10" s="55" t="s">
        <v>53</v>
      </c>
      <c r="C10" s="56" t="s">
        <v>54</v>
      </c>
      <c r="D10" s="57">
        <v>65760</v>
      </c>
      <c r="E10" s="57">
        <v>1</v>
      </c>
      <c r="F10" s="58">
        <v>2</v>
      </c>
      <c r="G10" s="9">
        <f>D10*E10*F10</f>
        <v>131520</v>
      </c>
      <c r="H10" s="62" t="s">
        <v>40</v>
      </c>
      <c r="J10" s="13"/>
      <c r="K10" s="13"/>
      <c r="L10" s="12"/>
      <c r="M10" s="12"/>
    </row>
    <row r="11" spans="1:13">
      <c r="A11" s="10">
        <v>2</v>
      </c>
      <c r="B11" s="55" t="s">
        <v>60</v>
      </c>
      <c r="C11" s="56" t="s">
        <v>59</v>
      </c>
      <c r="D11" s="57">
        <v>50000</v>
      </c>
      <c r="E11" s="57">
        <v>1</v>
      </c>
      <c r="F11" s="58">
        <v>1</v>
      </c>
      <c r="G11" s="9">
        <f t="shared" ref="G11:G19" si="0">D11*E11*F11</f>
        <v>50000</v>
      </c>
      <c r="H11" s="49" t="s">
        <v>33</v>
      </c>
      <c r="J11" s="13"/>
      <c r="K11" s="13"/>
      <c r="L11" s="12"/>
      <c r="M11" s="12"/>
    </row>
    <row r="12" spans="1:13" ht="13.15" thickBot="1">
      <c r="A12" s="10">
        <v>3</v>
      </c>
      <c r="B12" s="45"/>
      <c r="C12" s="63" t="s">
        <v>41</v>
      </c>
      <c r="D12" s="47"/>
      <c r="E12" s="65"/>
      <c r="F12" s="66"/>
      <c r="G12" s="9">
        <f t="shared" si="0"/>
        <v>0</v>
      </c>
      <c r="H12" s="50"/>
      <c r="J12" s="13"/>
      <c r="K12" s="13"/>
      <c r="L12" s="12"/>
      <c r="M12" s="12"/>
    </row>
    <row r="13" spans="1:13" ht="13.15" thickTop="1">
      <c r="A13" s="10">
        <v>4</v>
      </c>
      <c r="B13" s="55" t="s">
        <v>43</v>
      </c>
      <c r="C13" s="56" t="s">
        <v>46</v>
      </c>
      <c r="D13" s="69">
        <v>9000</v>
      </c>
      <c r="E13" s="78"/>
      <c r="F13" s="79"/>
      <c r="G13" s="64">
        <f t="shared" si="0"/>
        <v>0</v>
      </c>
      <c r="H13" s="50"/>
      <c r="J13" s="13"/>
      <c r="K13" s="13"/>
      <c r="L13" s="12"/>
      <c r="M13" s="12"/>
    </row>
    <row r="14" spans="1:13">
      <c r="A14" s="10">
        <v>5</v>
      </c>
      <c r="B14" s="55"/>
      <c r="C14" s="56"/>
      <c r="D14" s="69"/>
      <c r="E14" s="80"/>
      <c r="F14" s="81"/>
      <c r="G14" s="64">
        <f t="shared" si="0"/>
        <v>0</v>
      </c>
      <c r="H14" s="50"/>
      <c r="J14" s="13"/>
      <c r="K14" s="13"/>
      <c r="L14" s="12"/>
      <c r="M14" s="12"/>
    </row>
    <row r="15" spans="1:13" ht="13.15" thickBot="1">
      <c r="A15" s="10">
        <v>6</v>
      </c>
      <c r="B15" s="55"/>
      <c r="C15" s="56"/>
      <c r="D15" s="69"/>
      <c r="E15" s="82"/>
      <c r="F15" s="83"/>
      <c r="G15" s="64">
        <f t="shared" si="0"/>
        <v>0</v>
      </c>
      <c r="H15" s="50"/>
      <c r="J15" s="13"/>
      <c r="K15" s="13"/>
      <c r="L15" s="12"/>
      <c r="M15" s="12"/>
    </row>
    <row r="16" spans="1:13" ht="13.15" thickTop="1">
      <c r="A16" s="10">
        <v>7</v>
      </c>
      <c r="B16" s="45"/>
      <c r="C16" s="46"/>
      <c r="D16" s="47"/>
      <c r="E16" s="67"/>
      <c r="F16" s="68"/>
      <c r="G16" s="9">
        <f t="shared" si="0"/>
        <v>0</v>
      </c>
      <c r="H16" s="50"/>
      <c r="J16" s="13"/>
      <c r="K16" s="13"/>
      <c r="L16" s="12"/>
      <c r="M16" s="12"/>
    </row>
    <row r="17" spans="1:13">
      <c r="A17" s="10">
        <v>8</v>
      </c>
      <c r="B17" s="45"/>
      <c r="C17" s="46"/>
      <c r="D17" s="47"/>
      <c r="E17" s="47"/>
      <c r="F17" s="48"/>
      <c r="G17" s="9">
        <f t="shared" si="0"/>
        <v>0</v>
      </c>
      <c r="H17" s="50"/>
      <c r="J17" s="13"/>
      <c r="K17" s="13"/>
      <c r="L17" s="12"/>
      <c r="M17" s="12"/>
    </row>
    <row r="18" spans="1:13">
      <c r="A18" s="10">
        <v>9</v>
      </c>
      <c r="B18" s="45"/>
      <c r="C18" s="46"/>
      <c r="D18" s="47"/>
      <c r="E18" s="47"/>
      <c r="F18" s="48"/>
      <c r="G18" s="9">
        <f t="shared" si="0"/>
        <v>0</v>
      </c>
      <c r="H18" s="50"/>
      <c r="J18" s="13"/>
      <c r="K18" s="13"/>
      <c r="L18" s="12"/>
      <c r="M18" s="12"/>
    </row>
    <row r="19" spans="1:13" ht="13.15" thickBot="1">
      <c r="A19" s="10">
        <v>10</v>
      </c>
      <c r="B19" s="45"/>
      <c r="C19" s="46"/>
      <c r="D19" s="47"/>
      <c r="E19" s="47"/>
      <c r="F19" s="48"/>
      <c r="G19" s="9">
        <f t="shared" si="0"/>
        <v>0</v>
      </c>
      <c r="H19" s="50"/>
      <c r="J19" s="13"/>
      <c r="K19" s="13"/>
      <c r="L19" s="12"/>
      <c r="M19" s="12"/>
    </row>
    <row r="20" spans="1:13" ht="13.5" thickTop="1" thickBot="1">
      <c r="A20" s="18"/>
      <c r="B20" s="19"/>
      <c r="C20" s="20"/>
      <c r="D20" s="21"/>
      <c r="E20" s="21"/>
      <c r="F20" s="23" t="s">
        <v>47</v>
      </c>
      <c r="G20" s="24">
        <f>SUM(G10:G19)</f>
        <v>181520</v>
      </c>
      <c r="H20" s="32"/>
      <c r="J20" s="13"/>
      <c r="K20" s="13"/>
      <c r="L20" s="12"/>
      <c r="M20" s="12"/>
    </row>
    <row r="21" spans="1:13" ht="13.15" thickTop="1">
      <c r="A21" s="59" t="s">
        <v>16</v>
      </c>
      <c r="B21" s="91" t="s">
        <v>62</v>
      </c>
      <c r="C21" s="92"/>
      <c r="D21" s="70">
        <v>200000</v>
      </c>
      <c r="E21" s="71">
        <v>1</v>
      </c>
      <c r="F21" s="60"/>
      <c r="G21" s="9">
        <f>D21*E21</f>
        <v>200000</v>
      </c>
      <c r="H21" s="43" t="s">
        <v>25</v>
      </c>
      <c r="J21" s="13"/>
      <c r="K21" s="13"/>
      <c r="L21" s="12"/>
      <c r="M21" s="12"/>
    </row>
    <row r="22" spans="1:13">
      <c r="A22" s="59" t="s">
        <v>16</v>
      </c>
      <c r="B22" s="93" t="s">
        <v>62</v>
      </c>
      <c r="C22" s="94"/>
      <c r="D22" s="53">
        <v>0</v>
      </c>
      <c r="E22" s="72">
        <v>0</v>
      </c>
      <c r="F22" s="60"/>
      <c r="G22" s="9">
        <f>D22*E22</f>
        <v>0</v>
      </c>
      <c r="H22" s="43" t="s">
        <v>25</v>
      </c>
      <c r="J22" s="13"/>
      <c r="K22" s="13"/>
      <c r="L22" s="12"/>
      <c r="M22" s="12"/>
    </row>
    <row r="23" spans="1:13" ht="13.15" thickBot="1">
      <c r="A23" s="59" t="s">
        <v>16</v>
      </c>
      <c r="B23" s="87" t="s">
        <v>62</v>
      </c>
      <c r="C23" s="88"/>
      <c r="D23" s="73">
        <v>0</v>
      </c>
      <c r="E23" s="74">
        <v>0</v>
      </c>
      <c r="F23" s="60"/>
      <c r="G23" s="9">
        <f>D23*E23</f>
        <v>0</v>
      </c>
      <c r="H23" s="43" t="s">
        <v>25</v>
      </c>
      <c r="J23" s="13"/>
      <c r="K23" s="13"/>
      <c r="L23" s="12"/>
      <c r="M23" s="12"/>
    </row>
    <row r="24" spans="1:13" ht="13.5" thickTop="1" thickBot="1">
      <c r="A24" s="90" t="s">
        <v>30</v>
      </c>
      <c r="B24" s="85"/>
      <c r="C24" s="85"/>
      <c r="D24" s="14"/>
      <c r="E24" s="14"/>
      <c r="F24" s="31" t="s">
        <v>48</v>
      </c>
      <c r="G24" s="24">
        <f>SUM(G21:G23)</f>
        <v>200000</v>
      </c>
      <c r="H24" s="22"/>
      <c r="J24" s="13"/>
      <c r="K24" s="13"/>
      <c r="L24" s="12"/>
      <c r="M24" s="12"/>
    </row>
    <row r="25" spans="1:13" ht="13.15" thickTop="1">
      <c r="A25" s="1" t="s">
        <v>16</v>
      </c>
      <c r="B25" s="40"/>
      <c r="C25" s="41"/>
      <c r="D25" s="42">
        <v>0</v>
      </c>
      <c r="E25" s="42">
        <v>0</v>
      </c>
      <c r="F25" s="28"/>
      <c r="G25" s="9">
        <f>D25*E25</f>
        <v>0</v>
      </c>
      <c r="H25" s="43" t="s">
        <v>27</v>
      </c>
      <c r="J25" s="13"/>
      <c r="K25" s="13"/>
      <c r="L25" s="12"/>
      <c r="M25" s="12"/>
    </row>
    <row r="26" spans="1:13">
      <c r="A26" s="1" t="s">
        <v>16</v>
      </c>
      <c r="B26" s="40"/>
      <c r="C26" s="41"/>
      <c r="D26" s="42">
        <v>0</v>
      </c>
      <c r="E26" s="42">
        <v>0</v>
      </c>
      <c r="F26" s="28"/>
      <c r="G26" s="9">
        <f>D26*E26</f>
        <v>0</v>
      </c>
      <c r="H26" s="43" t="s">
        <v>27</v>
      </c>
      <c r="J26" s="13"/>
      <c r="K26" s="13"/>
      <c r="L26" s="12"/>
      <c r="M26" s="12"/>
    </row>
    <row r="27" spans="1:13" ht="13.15" thickBot="1">
      <c r="A27" s="1" t="s">
        <v>16</v>
      </c>
      <c r="B27" s="40"/>
      <c r="C27" s="41"/>
      <c r="D27" s="42">
        <v>0</v>
      </c>
      <c r="E27" s="42">
        <v>0</v>
      </c>
      <c r="F27" s="28"/>
      <c r="G27" s="9">
        <f>D27*E27</f>
        <v>0</v>
      </c>
      <c r="H27" s="43" t="s">
        <v>27</v>
      </c>
      <c r="J27" s="13"/>
      <c r="K27" s="13"/>
      <c r="L27" s="12"/>
      <c r="M27" s="12"/>
    </row>
    <row r="28" spans="1:13" ht="13.5" thickTop="1" thickBot="1">
      <c r="A28" s="90" t="s">
        <v>28</v>
      </c>
      <c r="B28" s="90"/>
      <c r="C28" s="90"/>
      <c r="D28" s="35"/>
      <c r="E28" s="35"/>
      <c r="F28" s="39" t="s">
        <v>49</v>
      </c>
      <c r="G28" s="24">
        <f>SUM(G25:G27)</f>
        <v>0</v>
      </c>
      <c r="H28" s="22"/>
      <c r="J28" s="13"/>
      <c r="K28" s="13"/>
      <c r="L28" s="12"/>
      <c r="M28" s="12"/>
    </row>
    <row r="29" spans="1:13" ht="13.5" thickTop="1" thickBot="1">
      <c r="A29" s="8"/>
      <c r="B29" s="8"/>
      <c r="C29" s="8"/>
      <c r="D29" s="36"/>
      <c r="E29" s="37"/>
      <c r="F29" s="38" t="s">
        <v>50</v>
      </c>
      <c r="G29" s="24">
        <f>G20+G24+G28</f>
        <v>381520</v>
      </c>
      <c r="H29" s="27"/>
      <c r="J29" s="13"/>
      <c r="K29" s="13"/>
      <c r="L29" s="12"/>
      <c r="M29" s="12"/>
    </row>
    <row r="30" spans="1:13" ht="13.15" thickTop="1">
      <c r="B30" s="25"/>
      <c r="C30" s="26"/>
      <c r="D30" s="14"/>
      <c r="E30" s="89" t="s">
        <v>3</v>
      </c>
      <c r="F30" s="89"/>
      <c r="G30" s="30">
        <f>ROUNDDOWN(G29*10%,0)</f>
        <v>38152</v>
      </c>
      <c r="H30" s="27"/>
      <c r="J30" s="13"/>
      <c r="K30" s="13"/>
      <c r="L30" s="12"/>
      <c r="M30" s="12"/>
    </row>
    <row r="31" spans="1:13">
      <c r="B31" s="25"/>
      <c r="C31" s="26"/>
      <c r="D31" s="14"/>
      <c r="E31" s="89" t="s">
        <v>4</v>
      </c>
      <c r="F31" s="89"/>
      <c r="G31" s="29">
        <f>+G29+G30</f>
        <v>419672</v>
      </c>
      <c r="H31" s="27"/>
      <c r="J31" s="13"/>
      <c r="K31" s="13"/>
      <c r="L31" s="12"/>
      <c r="M31" s="12"/>
    </row>
    <row r="32" spans="1:13">
      <c r="B32" s="25"/>
      <c r="C32" s="26"/>
      <c r="D32" s="14"/>
      <c r="E32" s="89" t="s">
        <v>45</v>
      </c>
      <c r="F32" s="89"/>
      <c r="G32" s="29">
        <f>IF(E7="小規模事業者",IF(G20&gt;625000,500000,ROUNDDOWN(G20*4/5,0)),IF(G20&gt;666667,500000,ROUNDDOWN(G20*3/4,0)))</f>
        <v>145216</v>
      </c>
      <c r="H32" s="27"/>
      <c r="J32" s="13"/>
      <c r="K32" s="13"/>
      <c r="L32" s="12"/>
      <c r="M32" s="12"/>
    </row>
    <row r="33" spans="2:13">
      <c r="B33" s="25"/>
      <c r="C33" s="26"/>
      <c r="D33" s="14"/>
      <c r="E33" s="89" t="s">
        <v>17</v>
      </c>
      <c r="F33" s="89"/>
      <c r="G33" s="29">
        <f>IF(E7="小規模事業者",IF(G20&lt;=625000,0,ROUNDDOWN((G20-625000)*2/3,0)),IF(G20&lt;=666668,0,ROUNDDOWN((G20-666667)*2/3,0)))</f>
        <v>0</v>
      </c>
      <c r="H33" s="27"/>
      <c r="J33" s="13"/>
      <c r="K33" s="13"/>
      <c r="L33" s="12"/>
      <c r="M33" s="12"/>
    </row>
    <row r="34" spans="2:13" ht="13.15" thickBot="1">
      <c r="B34" s="25"/>
      <c r="C34" s="26"/>
      <c r="D34" s="14"/>
      <c r="E34" s="89" t="s">
        <v>18</v>
      </c>
      <c r="F34" s="89"/>
      <c r="G34" s="34">
        <f>IF(G32=0,0,IF(G24&gt;=200000,100000,ROUNDDOWN(G24/2,0)))+IF(G32=0,0,IF(G28&gt;=400000,200000,ROUNDDOWN(G28/2,0)))</f>
        <v>100000</v>
      </c>
      <c r="H34" s="27"/>
      <c r="J34" s="13"/>
      <c r="K34" s="13"/>
      <c r="L34" s="12"/>
      <c r="M34" s="12"/>
    </row>
    <row r="35" spans="2:13" ht="13.5" thickTop="1" thickBot="1">
      <c r="B35" s="25"/>
      <c r="C35" s="26"/>
      <c r="D35" s="14"/>
      <c r="E35" s="99" t="s">
        <v>52</v>
      </c>
      <c r="F35" s="100"/>
      <c r="G35" s="24">
        <f>IF(G33&lt;=3000000,G32+G33+G34,3500000+G34)</f>
        <v>245216</v>
      </c>
      <c r="H35" s="27"/>
      <c r="J35" s="13"/>
      <c r="K35" s="13"/>
      <c r="L35" s="12"/>
      <c r="M35" s="12"/>
    </row>
    <row r="36" spans="2:13" ht="13.15" thickTop="1">
      <c r="B36" s="25"/>
      <c r="C36" s="26"/>
      <c r="D36" s="14"/>
      <c r="E36" s="19"/>
      <c r="F36" s="19"/>
      <c r="G36" s="15"/>
      <c r="H36" s="27"/>
      <c r="J36" s="13"/>
      <c r="K36" s="13"/>
      <c r="L36" s="12"/>
      <c r="M36" s="12"/>
    </row>
    <row r="37" spans="2:13">
      <c r="B37" s="25"/>
      <c r="C37" s="26"/>
      <c r="D37" s="14"/>
      <c r="E37" s="97" t="s">
        <v>20</v>
      </c>
      <c r="F37" s="98"/>
      <c r="G37" s="52">
        <v>0</v>
      </c>
      <c r="H37" s="33" t="s">
        <v>36</v>
      </c>
    </row>
    <row r="38" spans="2:13" ht="14.25">
      <c r="B38" s="25"/>
      <c r="C38" s="26"/>
      <c r="D38" s="14"/>
      <c r="E38" s="97" t="s">
        <v>21</v>
      </c>
      <c r="F38" s="98"/>
      <c r="G38" s="29">
        <f>+G31-G35+G37</f>
        <v>174456</v>
      </c>
      <c r="H38" s="77" t="str">
        <f>ROUNDDOWN((1-G38/(G24*1.1))*100,1)&amp;"%引きでパソコンなどを購入可能"</f>
        <v>20.7%引きでパソコンなどを購入可能</v>
      </c>
    </row>
    <row r="39" spans="2:13">
      <c r="B39" s="85" t="s">
        <v>9</v>
      </c>
      <c r="C39" s="85"/>
      <c r="D39" s="85"/>
      <c r="E39" s="85"/>
      <c r="F39" s="85"/>
      <c r="G39" s="85"/>
      <c r="H39" s="8"/>
    </row>
    <row r="40" spans="2:13">
      <c r="B40" s="8" t="s">
        <v>55</v>
      </c>
      <c r="C40" s="8"/>
      <c r="D40" s="8"/>
      <c r="E40" s="8"/>
      <c r="F40" s="8"/>
      <c r="G40" s="8"/>
      <c r="H40" s="8"/>
    </row>
    <row r="41" spans="2:13">
      <c r="B41" s="85" t="s">
        <v>14</v>
      </c>
      <c r="C41" s="85"/>
      <c r="D41" s="85"/>
      <c r="E41" s="85"/>
      <c r="F41" s="85"/>
      <c r="G41" s="85"/>
      <c r="H41" s="8"/>
    </row>
    <row r="42" spans="2:13">
      <c r="B42" s="85" t="s">
        <v>13</v>
      </c>
      <c r="C42" s="85"/>
      <c r="D42" s="85"/>
      <c r="E42" s="85"/>
      <c r="F42" s="85"/>
      <c r="G42" s="85"/>
      <c r="H42" s="8"/>
    </row>
    <row r="43" spans="2:13">
      <c r="B43" s="85" t="s">
        <v>10</v>
      </c>
      <c r="C43" s="85"/>
      <c r="D43" s="85"/>
      <c r="E43" s="85"/>
      <c r="F43" s="85"/>
      <c r="G43" s="85"/>
      <c r="H43" s="8"/>
    </row>
    <row r="44" spans="2:13">
      <c r="B44" s="85" t="s">
        <v>8</v>
      </c>
      <c r="C44" s="85"/>
      <c r="D44" s="85"/>
      <c r="E44" s="85"/>
      <c r="F44" s="85"/>
      <c r="G44" s="85"/>
    </row>
    <row r="45" spans="2:13">
      <c r="B45" s="4" t="s">
        <v>31</v>
      </c>
    </row>
    <row r="46" spans="2:13">
      <c r="B46" s="4" t="s">
        <v>61</v>
      </c>
    </row>
  </sheetData>
  <sheetProtection algorithmName="SHA-512" hashValue="fpFbdESofZQYwQFFEtf6vxKnXEou3S7sd1hXdIdlWzx2PFVK1WndZQxzOeA4Dq6TZK/hIjs8JPMhjcbLcvK29A==" saltValue="IvarIbCKYMf03geGTpfEVw==" spinCount="100000" sheet="1" objects="1" scenarios="1"/>
  <mergeCells count="20">
    <mergeCell ref="E35:F35"/>
    <mergeCell ref="A28:C28"/>
    <mergeCell ref="A2:B2"/>
    <mergeCell ref="B21:C21"/>
    <mergeCell ref="B22:C22"/>
    <mergeCell ref="B23:C23"/>
    <mergeCell ref="A24:C24"/>
    <mergeCell ref="E30:F30"/>
    <mergeCell ref="E31:F31"/>
    <mergeCell ref="E32:F32"/>
    <mergeCell ref="E33:F33"/>
    <mergeCell ref="E34:F34"/>
    <mergeCell ref="E7:F7"/>
    <mergeCell ref="B44:G44"/>
    <mergeCell ref="B43:G43"/>
    <mergeCell ref="E37:F37"/>
    <mergeCell ref="E38:F38"/>
    <mergeCell ref="B39:G39"/>
    <mergeCell ref="B41:G41"/>
    <mergeCell ref="B42:G42"/>
  </mergeCells>
  <phoneticPr fontId="2"/>
  <dataValidations count="4">
    <dataValidation allowBlank="1" showInputMessage="1" showErrorMessage="1" error="レンタル品、ITツール・サポート等はどちらか一つしか入力できません_x000a_" sqref="D37:E38 E30:E36 E10:F29 D10:D36" xr:uid="{89A3A0F8-C673-4EE4-A62C-2E745FE60B10}"/>
    <dataValidation type="textLength" operator="lessThanOrEqual" allowBlank="1" showInputMessage="1" showErrorMessage="1" sqref="H10:H38" xr:uid="{124BE6EE-F95A-4117-A003-93CAE848257F}">
      <formula1>28</formula1>
    </dataValidation>
    <dataValidation type="list" allowBlank="1" showInputMessage="1" showErrorMessage="1" sqref="E7" xr:uid="{711A2A3D-2C2E-4304-B590-063894DDFD63}">
      <formula1>"中小企業,小規模事業者"</formula1>
    </dataValidation>
    <dataValidation type="list" allowBlank="1" showInputMessage="1" showErrorMessage="1" sqref="B21:C23" xr:uid="{9294E5BC-30E9-4139-A107-2EB539AB6030}">
      <formula1>"※種類を選択してください(後日種類と台数は変更ができません),PC,タブレット,プリンター,スキャナー,複合機"</formula1>
    </dataValidation>
  </dataValidations>
  <hyperlinks>
    <hyperlink ref="C7" r:id="rId1" xr:uid="{DEBF584E-D769-476F-B01A-A2F2D34DE80A}"/>
  </hyperlinks>
  <pageMargins left="0.7" right="0.7" top="0.75" bottom="0.75" header="0.3" footer="0.3"/>
  <pageSetup paperSize="9" scale="52" orientation="landscape" horizontalDpi="1200"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マネーフォワード</vt:lpstr>
      <vt:lpstr>freee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2025-12-09T05:43:26Z</dcterms:modified>
</cp:coreProperties>
</file>