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3347" documentId="8_{6F54874A-D991-4F01-B47D-537696A7DB7F}" xr6:coauthVersionLast="47" xr6:coauthVersionMax="47" xr10:uidLastSave="{A900BDA8-8729-4857-B1C7-8FC1C2F6A724}"/>
  <workbookProtection workbookAlgorithmName="SHA-512" workbookHashValue="yuedYfCz+vJuJbevI4i0h/7n4qqopHZ5aF78RUVZlrsXV1oZm8BnJLcfkO++WXovF3bFYSa3jXyAuqAQy0uZbQ==" workbookSaltValue="zlW4/tkzXs3r0osEPDs5lg==" workbookSpinCount="100000" lockStructure="1"/>
  <bookViews>
    <workbookView xWindow="-110" yWindow="-110" windowWidth="19420" windowHeight="11500" activeTab="1" xr2:uid="{00000000-000D-0000-FFFF-FFFF00000000}"/>
  </bookViews>
  <sheets>
    <sheet name="はじめに" sheetId="9" r:id="rId1"/>
    <sheet name="収益計画・事業場内最低賃金" sheetId="1" r:id="rId2"/>
    <sheet name="収益計画・事業場内最低賃金(賃上げ特例要件)" sheetId="7" state="hidden" r:id="rId3"/>
    <sheet name="リスト" sheetId="6" state="hidden" r:id="rId4"/>
    <sheet name="import" sheetId="10" state="hidden" r:id="rId5"/>
  </sheets>
  <definedNames>
    <definedName name="_xlnm.Print_Area" localSheetId="1">収益計画・事業場内最低賃金!$B$2:$I$28</definedName>
    <definedName name="_xlnm.Print_Area" localSheetId="2">'収益計画・事業場内最低賃金(賃上げ特例要件)'!$B$2:$I$27</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 r="I20" i="1"/>
  <c r="D16" i="1"/>
  <c r="D20" i="1"/>
  <c r="I21" i="1"/>
  <c r="H16" i="1"/>
  <c r="H20" i="1"/>
  <c r="H21" i="1"/>
  <c r="I19" i="1"/>
  <c r="L14" i="1"/>
  <c r="P15" i="1"/>
  <c r="O15" i="1"/>
  <c r="N15" i="1"/>
  <c r="L12" i="1"/>
  <c r="L9" i="1"/>
  <c r="E28" i="1"/>
  <c r="F28" i="1"/>
  <c r="G28" i="1"/>
  <c r="H28" i="1"/>
  <c r="I28" i="1"/>
  <c r="E29" i="1"/>
  <c r="F29" i="1"/>
  <c r="G29" i="1"/>
  <c r="H29" i="1"/>
  <c r="I29" i="1"/>
  <c r="I24" i="1"/>
  <c r="D24" i="1"/>
  <c r="I25" i="1"/>
  <c r="I23" i="1"/>
  <c r="H24" i="1"/>
  <c r="H25" i="1"/>
  <c r="L10" i="1"/>
  <c r="B193" i="10"/>
  <c r="G24" i="1"/>
  <c r="G25" i="1"/>
  <c r="F24" i="1"/>
  <c r="E24" i="1"/>
  <c r="E25" i="1"/>
  <c r="C24" i="1"/>
  <c r="H23" i="1"/>
  <c r="G23" i="1"/>
  <c r="F23" i="1"/>
  <c r="E23" i="1"/>
  <c r="P27" i="1"/>
  <c r="O27" i="1"/>
  <c r="N27" i="1"/>
  <c r="P22" i="1"/>
  <c r="O22" i="1"/>
  <c r="N22" i="1"/>
  <c r="P18" i="1"/>
  <c r="N17" i="1"/>
  <c r="P14" i="1"/>
  <c r="O14" i="1"/>
  <c r="N14" i="1"/>
  <c r="P13" i="1"/>
  <c r="O13" i="1"/>
  <c r="N13" i="1"/>
  <c r="P12" i="1"/>
  <c r="O12" i="1"/>
  <c r="N12" i="1"/>
  <c r="P11" i="1"/>
  <c r="O11" i="1"/>
  <c r="N11" i="1"/>
  <c r="P10" i="1"/>
  <c r="O10" i="1"/>
  <c r="N10" i="1"/>
  <c r="P9" i="1"/>
  <c r="O9" i="1"/>
  <c r="N9" i="1"/>
  <c r="P8" i="1"/>
  <c r="O8" i="1"/>
  <c r="N8" i="1"/>
  <c r="P7" i="1"/>
  <c r="N6" i="1"/>
  <c r="P5" i="1"/>
  <c r="O5" i="1"/>
  <c r="N5" i="1"/>
  <c r="I6" i="7"/>
  <c r="B359" i="10"/>
  <c r="I17" i="7"/>
  <c r="B370" i="10"/>
  <c r="B379" i="10"/>
  <c r="H6" i="7"/>
  <c r="B332" i="10"/>
  <c r="H17" i="7"/>
  <c r="B343" i="10"/>
  <c r="B352" i="10"/>
  <c r="G6" i="7"/>
  <c r="B305" i="10"/>
  <c r="G17" i="7"/>
  <c r="B316" i="10"/>
  <c r="B325" i="10"/>
  <c r="F6" i="7"/>
  <c r="B278" i="10"/>
  <c r="F17" i="7"/>
  <c r="B289" i="10"/>
  <c r="B298" i="10"/>
  <c r="E6" i="7"/>
  <c r="B251" i="10"/>
  <c r="E17" i="7"/>
  <c r="B262" i="10"/>
  <c r="B271" i="10"/>
  <c r="D6" i="7"/>
  <c r="B224" i="10"/>
  <c r="D7" i="7"/>
  <c r="B225" i="10"/>
  <c r="D17" i="7"/>
  <c r="B235" i="10"/>
  <c r="D18" i="7"/>
  <c r="B236" i="10"/>
  <c r="D19" i="7"/>
  <c r="B237" i="10"/>
  <c r="D21" i="7"/>
  <c r="B239" i="10"/>
  <c r="D23" i="7"/>
  <c r="B241" i="10"/>
  <c r="D25" i="7"/>
  <c r="B243" i="10"/>
  <c r="B244" i="10"/>
  <c r="D28" i="7"/>
  <c r="B246" i="10"/>
  <c r="D29" i="7"/>
  <c r="B247" i="10"/>
  <c r="C7" i="7"/>
  <c r="B198" i="10"/>
  <c r="C18" i="7"/>
  <c r="B209" i="10"/>
  <c r="C19" i="7"/>
  <c r="B210" i="10"/>
  <c r="C21" i="7"/>
  <c r="B212" i="10"/>
  <c r="C23" i="7"/>
  <c r="B214" i="10"/>
  <c r="C25" i="7"/>
  <c r="B216" i="10"/>
  <c r="B217" i="10"/>
  <c r="C28" i="7"/>
  <c r="B219" i="10"/>
  <c r="C29" i="7"/>
  <c r="B220" i="10"/>
  <c r="B165" i="10"/>
  <c r="B166" i="10"/>
  <c r="B167" i="10"/>
  <c r="B168" i="10"/>
  <c r="B169" i="10"/>
  <c r="B170" i="10"/>
  <c r="B171" i="10"/>
  <c r="B172" i="10"/>
  <c r="B173" i="10"/>
  <c r="B174" i="10"/>
  <c r="B175" i="10"/>
  <c r="B177" i="10"/>
  <c r="B178" i="10"/>
  <c r="B182" i="10"/>
  <c r="B186" i="10"/>
  <c r="B187" i="10"/>
  <c r="B138" i="10"/>
  <c r="B139" i="10"/>
  <c r="B140" i="10"/>
  <c r="B141" i="10"/>
  <c r="B142" i="10"/>
  <c r="B143" i="10"/>
  <c r="B144" i="10"/>
  <c r="B145" i="10"/>
  <c r="B146" i="10"/>
  <c r="B147" i="10"/>
  <c r="B148" i="10"/>
  <c r="B150" i="10"/>
  <c r="B151" i="10"/>
  <c r="B155" i="10"/>
  <c r="B159" i="10"/>
  <c r="B160" i="10"/>
  <c r="B111" i="10"/>
  <c r="B112" i="10"/>
  <c r="B113" i="10"/>
  <c r="B114" i="10"/>
  <c r="B115" i="10"/>
  <c r="B116" i="10"/>
  <c r="B117" i="10"/>
  <c r="B118" i="10"/>
  <c r="B119" i="10"/>
  <c r="B120" i="10"/>
  <c r="B121" i="10"/>
  <c r="B123" i="10"/>
  <c r="B124" i="10"/>
  <c r="B128" i="10"/>
  <c r="B132" i="10"/>
  <c r="B133" i="10"/>
  <c r="B84" i="10"/>
  <c r="B85" i="10"/>
  <c r="B86" i="10"/>
  <c r="B87" i="10"/>
  <c r="B88" i="10"/>
  <c r="B89" i="10"/>
  <c r="B90" i="10"/>
  <c r="B91" i="10"/>
  <c r="B92" i="10"/>
  <c r="B93" i="10"/>
  <c r="B94" i="10"/>
  <c r="B96" i="10"/>
  <c r="B97" i="10"/>
  <c r="B101" i="10"/>
  <c r="B105" i="10"/>
  <c r="B106" i="10"/>
  <c r="B57" i="10"/>
  <c r="B58" i="10"/>
  <c r="B59" i="10"/>
  <c r="B60" i="10"/>
  <c r="B61" i="10"/>
  <c r="B62" i="10"/>
  <c r="B63" i="10"/>
  <c r="B64" i="10"/>
  <c r="B65" i="10"/>
  <c r="B66" i="10"/>
  <c r="B67" i="10"/>
  <c r="B69" i="10"/>
  <c r="B70" i="10"/>
  <c r="B74" i="10"/>
  <c r="B78" i="10"/>
  <c r="B79" i="10"/>
  <c r="B30" i="10"/>
  <c r="B31" i="10"/>
  <c r="B32" i="10"/>
  <c r="B33" i="10"/>
  <c r="B34" i="10"/>
  <c r="B35" i="10"/>
  <c r="B36" i="10"/>
  <c r="B37" i="10"/>
  <c r="B38" i="10"/>
  <c r="B39" i="10"/>
  <c r="B40" i="10"/>
  <c r="B42" i="10"/>
  <c r="B43" i="10"/>
  <c r="B44" i="10"/>
  <c r="B46" i="10"/>
  <c r="B47" i="10"/>
  <c r="B48" i="10"/>
  <c r="B50" i="10"/>
  <c r="B51" i="10"/>
  <c r="B52" i="10"/>
  <c r="B53" i="10"/>
  <c r="B54" i="10"/>
  <c r="B3" i="10"/>
  <c r="B4" i="10"/>
  <c r="B5" i="10"/>
  <c r="B6" i="10"/>
  <c r="B7" i="10"/>
  <c r="B8" i="10"/>
  <c r="B9" i="10"/>
  <c r="B10" i="10"/>
  <c r="B11" i="10"/>
  <c r="B12" i="10"/>
  <c r="B13" i="10"/>
  <c r="B15" i="10"/>
  <c r="B16" i="10"/>
  <c r="B17" i="10"/>
  <c r="B19" i="10"/>
  <c r="B20" i="10"/>
  <c r="B21" i="10"/>
  <c r="B23" i="10"/>
  <c r="B24" i="10"/>
  <c r="B25" i="10"/>
  <c r="B26" i="10"/>
  <c r="B27" i="10"/>
  <c r="F25" i="1"/>
  <c r="R27" i="1"/>
  <c r="R22" i="1"/>
  <c r="R15" i="1"/>
  <c r="R14" i="1"/>
  <c r="R13" i="1"/>
  <c r="R12" i="1"/>
  <c r="R11" i="1"/>
  <c r="R10" i="1"/>
  <c r="R9" i="1"/>
  <c r="R8" i="1"/>
  <c r="Q27" i="1"/>
  <c r="Q22" i="1"/>
  <c r="Q17" i="1"/>
  <c r="Q15" i="1"/>
  <c r="Q14" i="1"/>
  <c r="Q13" i="1"/>
  <c r="Q12" i="1"/>
  <c r="Q11" i="1"/>
  <c r="Q10" i="1"/>
  <c r="Q9" i="1"/>
  <c r="Q8" i="1"/>
  <c r="Q6" i="1"/>
  <c r="R5" i="1"/>
  <c r="Q5" i="1"/>
  <c r="R3" i="1"/>
  <c r="S3" i="1"/>
  <c r="Q3" i="1"/>
  <c r="S27" i="1"/>
  <c r="S22" i="1"/>
  <c r="S18" i="1"/>
  <c r="S15" i="1"/>
  <c r="S14" i="1"/>
  <c r="S13" i="1"/>
  <c r="S12" i="1"/>
  <c r="S11" i="1"/>
  <c r="S10" i="1"/>
  <c r="S9" i="1"/>
  <c r="S8" i="1"/>
  <c r="S7" i="1"/>
  <c r="S5" i="1"/>
  <c r="B2" i="10"/>
  <c r="B357" i="10"/>
  <c r="B330" i="10"/>
  <c r="B303" i="10"/>
  <c r="B276" i="10"/>
  <c r="B249" i="10"/>
  <c r="B222" i="10"/>
  <c r="B195" i="10"/>
  <c r="B164" i="10"/>
  <c r="B137" i="10"/>
  <c r="B110" i="10"/>
  <c r="B83" i="10"/>
  <c r="B56" i="10"/>
  <c r="B29" i="10"/>
  <c r="G1" i="10"/>
  <c r="B28" i="10"/>
  <c r="B1" i="10"/>
  <c r="L11" i="1"/>
  <c r="I3" i="1"/>
  <c r="I3" i="7"/>
  <c r="B356" i="10"/>
  <c r="H3" i="1"/>
  <c r="H3" i="7"/>
  <c r="B329" i="10"/>
  <c r="G3" i="1"/>
  <c r="G3" i="7"/>
  <c r="B302" i="10"/>
  <c r="F3" i="1"/>
  <c r="F3" i="7"/>
  <c r="B275" i="10"/>
  <c r="I27" i="7"/>
  <c r="B380" i="10"/>
  <c r="H27" i="7"/>
  <c r="B353" i="10"/>
  <c r="G27" i="7"/>
  <c r="B326" i="10"/>
  <c r="F27" i="7"/>
  <c r="B299" i="10"/>
  <c r="E27" i="7"/>
  <c r="B272" i="10"/>
  <c r="D27" i="7"/>
  <c r="B245" i="10"/>
  <c r="C27" i="7"/>
  <c r="B218" i="10"/>
  <c r="I22" i="7"/>
  <c r="B375" i="10"/>
  <c r="H22" i="7"/>
  <c r="B348" i="10"/>
  <c r="G22" i="7"/>
  <c r="B321" i="10"/>
  <c r="F22" i="7"/>
  <c r="B294" i="10"/>
  <c r="E22" i="7"/>
  <c r="B267" i="10"/>
  <c r="D22" i="7"/>
  <c r="B240" i="10"/>
  <c r="C22" i="7"/>
  <c r="B213" i="10"/>
  <c r="I18" i="7"/>
  <c r="B371" i="10"/>
  <c r="H18" i="7"/>
  <c r="B344" i="10"/>
  <c r="G18" i="7"/>
  <c r="B317" i="10"/>
  <c r="F18" i="7"/>
  <c r="B290" i="10"/>
  <c r="E18" i="7"/>
  <c r="B263" i="10"/>
  <c r="C17" i="7"/>
  <c r="B208" i="10"/>
  <c r="I15" i="7"/>
  <c r="B368" i="10"/>
  <c r="H15" i="7"/>
  <c r="B341" i="10"/>
  <c r="G15" i="7"/>
  <c r="B314" i="10"/>
  <c r="F15" i="7"/>
  <c r="B287" i="10"/>
  <c r="E15" i="7"/>
  <c r="B260" i="10"/>
  <c r="D15" i="7"/>
  <c r="B233" i="10"/>
  <c r="C15" i="7"/>
  <c r="B206" i="10"/>
  <c r="I14" i="7"/>
  <c r="B367" i="10"/>
  <c r="H14" i="7"/>
  <c r="B340" i="10"/>
  <c r="G14" i="7"/>
  <c r="B313" i="10"/>
  <c r="F14" i="7"/>
  <c r="B286" i="10"/>
  <c r="E14" i="7"/>
  <c r="B259" i="10"/>
  <c r="D14" i="7"/>
  <c r="B232" i="10"/>
  <c r="C14" i="7"/>
  <c r="B205" i="10"/>
  <c r="I13" i="7"/>
  <c r="B366" i="10"/>
  <c r="H13" i="7"/>
  <c r="B339" i="10"/>
  <c r="G13" i="7"/>
  <c r="B312" i="10"/>
  <c r="F13" i="7"/>
  <c r="B285" i="10"/>
  <c r="E13" i="7"/>
  <c r="B258" i="10"/>
  <c r="D13" i="7"/>
  <c r="B231" i="10"/>
  <c r="C13" i="7"/>
  <c r="B204" i="10"/>
  <c r="I12" i="7"/>
  <c r="B365" i="10"/>
  <c r="H12" i="7"/>
  <c r="B338" i="10"/>
  <c r="G12" i="7"/>
  <c r="B311" i="10"/>
  <c r="F12" i="7"/>
  <c r="B284" i="10"/>
  <c r="E12" i="7"/>
  <c r="B257" i="10"/>
  <c r="D12" i="7"/>
  <c r="B230" i="10"/>
  <c r="C12" i="7"/>
  <c r="B203" i="10"/>
  <c r="I11" i="7"/>
  <c r="B364" i="10"/>
  <c r="H11" i="7"/>
  <c r="B337" i="10"/>
  <c r="G11" i="7"/>
  <c r="B310" i="10"/>
  <c r="F11" i="7"/>
  <c r="B283" i="10"/>
  <c r="E11" i="7"/>
  <c r="B256" i="10"/>
  <c r="D11" i="7"/>
  <c r="B229" i="10"/>
  <c r="C11" i="7"/>
  <c r="B202" i="10"/>
  <c r="I10" i="7"/>
  <c r="B363" i="10"/>
  <c r="H10" i="7"/>
  <c r="B336" i="10"/>
  <c r="G10" i="7"/>
  <c r="B309" i="10"/>
  <c r="F10" i="7"/>
  <c r="B282" i="10"/>
  <c r="E10" i="7"/>
  <c r="B255" i="10"/>
  <c r="D10" i="7"/>
  <c r="B228" i="10"/>
  <c r="C10" i="7"/>
  <c r="B201" i="10"/>
  <c r="I9" i="7"/>
  <c r="B362" i="10"/>
  <c r="H9" i="7"/>
  <c r="B335" i="10"/>
  <c r="G9" i="7"/>
  <c r="B308" i="10"/>
  <c r="F9" i="7"/>
  <c r="B281" i="10"/>
  <c r="E9" i="7"/>
  <c r="B254" i="10"/>
  <c r="D9" i="7"/>
  <c r="B227" i="10"/>
  <c r="C9" i="7"/>
  <c r="B200" i="10"/>
  <c r="I8" i="7"/>
  <c r="B361" i="10"/>
  <c r="H8" i="7"/>
  <c r="B334" i="10"/>
  <c r="G8" i="7"/>
  <c r="B307" i="10"/>
  <c r="F8" i="7"/>
  <c r="B280" i="10"/>
  <c r="E8" i="7"/>
  <c r="B253" i="10"/>
  <c r="D8" i="7"/>
  <c r="B226" i="10"/>
  <c r="C8" i="7"/>
  <c r="B199" i="10"/>
  <c r="I7" i="7"/>
  <c r="B360" i="10"/>
  <c r="H7" i="7"/>
  <c r="B333" i="10"/>
  <c r="G7" i="7"/>
  <c r="B306" i="10"/>
  <c r="F7" i="7"/>
  <c r="B279" i="10"/>
  <c r="E7" i="7"/>
  <c r="B252" i="10"/>
  <c r="C6" i="7"/>
  <c r="B197" i="10"/>
  <c r="I5" i="7"/>
  <c r="B358" i="10"/>
  <c r="H5" i="7"/>
  <c r="B331" i="10"/>
  <c r="G5" i="7"/>
  <c r="B304" i="10"/>
  <c r="F5" i="7"/>
  <c r="B277" i="10"/>
  <c r="E5" i="7"/>
  <c r="B250" i="10"/>
  <c r="D5" i="7"/>
  <c r="B223" i="10"/>
  <c r="C5" i="7"/>
  <c r="B196" i="10"/>
  <c r="D3" i="7"/>
  <c r="B221" i="10"/>
  <c r="C3" i="7"/>
  <c r="B194" i="10"/>
  <c r="E3" i="1"/>
  <c r="E3" i="7"/>
  <c r="B248" i="10"/>
  <c r="B81" i="10"/>
  <c r="B188" i="10"/>
  <c r="I29" i="7"/>
  <c r="B382" i="10"/>
  <c r="B189" i="10"/>
  <c r="F28" i="7"/>
  <c r="B300" i="10"/>
  <c r="B107" i="10"/>
  <c r="G28" i="7"/>
  <c r="B327" i="10"/>
  <c r="B134" i="10"/>
  <c r="E28" i="7"/>
  <c r="B273" i="10"/>
  <c r="B80" i="10"/>
  <c r="H29" i="7"/>
  <c r="B355" i="10"/>
  <c r="B162" i="10"/>
  <c r="H28" i="7"/>
  <c r="B354" i="10"/>
  <c r="B161" i="10"/>
  <c r="F29" i="7"/>
  <c r="B301" i="10"/>
  <c r="B108" i="10"/>
  <c r="G29" i="7"/>
  <c r="B328" i="10"/>
  <c r="B135" i="10"/>
  <c r="I28" i="7"/>
  <c r="B381" i="10"/>
  <c r="E29" i="7"/>
  <c r="B274" i="10"/>
  <c r="B82" i="10"/>
  <c r="B55" i="10"/>
  <c r="B109" i="10"/>
  <c r="B136" i="10"/>
  <c r="B163" i="10"/>
  <c r="E16" i="1"/>
  <c r="F16" i="1"/>
  <c r="G16" i="1"/>
  <c r="B75" i="10"/>
  <c r="B102" i="10"/>
  <c r="B129" i="10"/>
  <c r="B156" i="10"/>
  <c r="B183" i="10"/>
  <c r="B49" i="10"/>
  <c r="B76" i="10"/>
  <c r="B103" i="10"/>
  <c r="B130" i="10"/>
  <c r="B157" i="10"/>
  <c r="B184" i="10"/>
  <c r="B122" i="10"/>
  <c r="G19" i="1"/>
  <c r="B125" i="10"/>
  <c r="G20" i="1"/>
  <c r="B95" i="10"/>
  <c r="F19" i="1"/>
  <c r="F20" i="1"/>
  <c r="B41" i="10"/>
  <c r="B45" i="10"/>
  <c r="B149" i="10"/>
  <c r="H19" i="1"/>
  <c r="B152" i="10"/>
  <c r="B68" i="10"/>
  <c r="E19" i="1"/>
  <c r="B71" i="10"/>
  <c r="E20" i="1"/>
  <c r="B176" i="10"/>
  <c r="B179" i="10"/>
  <c r="F24" i="7"/>
  <c r="B296" i="10"/>
  <c r="E16" i="7"/>
  <c r="B261" i="10"/>
  <c r="E24" i="7"/>
  <c r="B269" i="10"/>
  <c r="D16" i="7"/>
  <c r="B234" i="10"/>
  <c r="I23" i="7"/>
  <c r="B376" i="10"/>
  <c r="H23" i="7"/>
  <c r="B349" i="10"/>
  <c r="E23" i="7"/>
  <c r="B268" i="10"/>
  <c r="F23" i="7"/>
  <c r="B295" i="10"/>
  <c r="I24" i="7"/>
  <c r="B377" i="10"/>
  <c r="H24" i="7"/>
  <c r="B350" i="10"/>
  <c r="G24" i="7"/>
  <c r="B323" i="10"/>
  <c r="G23" i="7"/>
  <c r="B322" i="10"/>
  <c r="L16" i="1"/>
  <c r="B192" i="10"/>
  <c r="B158" i="10"/>
  <c r="D24" i="7"/>
  <c r="B242" i="10"/>
  <c r="B180" i="10"/>
  <c r="I16" i="7"/>
  <c r="B369" i="10"/>
  <c r="H16" i="7"/>
  <c r="B342" i="10"/>
  <c r="G16" i="7"/>
  <c r="B315" i="10"/>
  <c r="B99" i="10"/>
  <c r="F16" i="7"/>
  <c r="B288" i="10"/>
  <c r="B104" i="10"/>
  <c r="B77" i="10"/>
  <c r="B131" i="10"/>
  <c r="B185" i="10"/>
  <c r="B98" i="10"/>
  <c r="B154" i="10"/>
  <c r="G21" i="1"/>
  <c r="E21" i="1"/>
  <c r="B73" i="10"/>
  <c r="B126" i="10"/>
  <c r="B153" i="10"/>
  <c r="F21" i="1"/>
  <c r="B100" i="10"/>
  <c r="B72" i="10"/>
  <c r="B181" i="10"/>
  <c r="F20" i="7"/>
  <c r="B292" i="10"/>
  <c r="H19" i="7"/>
  <c r="B345" i="10"/>
  <c r="E20" i="7"/>
  <c r="B265" i="10"/>
  <c r="I25" i="7"/>
  <c r="B378" i="10"/>
  <c r="H20" i="7"/>
  <c r="B346" i="10"/>
  <c r="F19" i="7"/>
  <c r="B291" i="10"/>
  <c r="I19" i="7"/>
  <c r="B372" i="10"/>
  <c r="I20" i="7"/>
  <c r="B373" i="10"/>
  <c r="E19" i="7"/>
  <c r="B264" i="10"/>
  <c r="E25" i="7"/>
  <c r="B270" i="10"/>
  <c r="H25" i="7"/>
  <c r="B351" i="10"/>
  <c r="F25" i="7"/>
  <c r="B297" i="10"/>
  <c r="G20" i="7"/>
  <c r="B319" i="10"/>
  <c r="G19" i="7"/>
  <c r="B318" i="10"/>
  <c r="G25" i="7"/>
  <c r="B324" i="10"/>
  <c r="L15" i="1"/>
  <c r="B191" i="10"/>
  <c r="B127" i="10"/>
  <c r="D20" i="7"/>
  <c r="B238" i="10"/>
  <c r="B22" i="10"/>
  <c r="C16" i="1"/>
  <c r="B14" i="10"/>
  <c r="C20" i="1"/>
  <c r="B18" i="10"/>
  <c r="C24" i="7"/>
  <c r="B215" i="10"/>
  <c r="F21" i="7"/>
  <c r="B293" i="10"/>
  <c r="H21" i="7"/>
  <c r="B347" i="10"/>
  <c r="E21" i="7"/>
  <c r="B266" i="10"/>
  <c r="I21" i="7"/>
  <c r="B374" i="10"/>
  <c r="L8" i="1"/>
  <c r="L6" i="1"/>
  <c r="F1" i="10"/>
  <c r="G21" i="7"/>
  <c r="B320" i="10"/>
  <c r="B190" i="10"/>
  <c r="C16" i="7"/>
  <c r="B207" i="10"/>
  <c r="C20" i="7"/>
  <c r="B211" i="10"/>
</calcChain>
</file>

<file path=xl/sharedStrings.xml><?xml version="1.0" encoding="utf-8"?>
<sst xmlns="http://schemas.openxmlformats.org/spreadsheetml/2006/main" count="1202" uniqueCount="612">
  <si>
    <t>1. 本ファイルの目的</t>
    <rPh sb="3" eb="4">
      <t>ホン</t>
    </rPh>
    <rPh sb="8" eb="10">
      <t>モクテキ</t>
    </rPh>
    <phoneticPr fontId="2"/>
  </si>
  <si>
    <t>本ファイルは、「新事業進出補助金」の応募申請時に提出いただく「収益計画」のフォーマットです。</t>
    <rPh sb="0" eb="1">
      <t>ホン</t>
    </rPh>
    <rPh sb="8" eb="11">
      <t>シンジギョウ</t>
    </rPh>
    <rPh sb="11" eb="13">
      <t>シンシュツ</t>
    </rPh>
    <rPh sb="13" eb="16">
      <t>ホジョキン</t>
    </rPh>
    <rPh sb="18" eb="20">
      <t>オウボ</t>
    </rPh>
    <rPh sb="20" eb="22">
      <t>シンセイ</t>
    </rPh>
    <rPh sb="22" eb="23">
      <t>ジ</t>
    </rPh>
    <rPh sb="24" eb="26">
      <t>テイシュツ</t>
    </rPh>
    <rPh sb="31" eb="33">
      <t>シュウエキ</t>
    </rPh>
    <rPh sb="33" eb="35">
      <t>ケイカク</t>
    </rPh>
    <phoneticPr fontId="2"/>
  </si>
  <si>
    <t>「3. 本ファイルの利用方法」に従い作成の上、応募申請時に電子申請システムに添付してください。</t>
    <rPh sb="4" eb="5">
      <t>ホン</t>
    </rPh>
    <rPh sb="10" eb="12">
      <t>リヨウ</t>
    </rPh>
    <rPh sb="12" eb="14">
      <t>ホウホウ</t>
    </rPh>
    <rPh sb="16" eb="17">
      <t>シタガ</t>
    </rPh>
    <rPh sb="18" eb="20">
      <t>サクセイ</t>
    </rPh>
    <rPh sb="21" eb="22">
      <t>ウエ</t>
    </rPh>
    <rPh sb="23" eb="25">
      <t>オウボ</t>
    </rPh>
    <rPh sb="25" eb="27">
      <t>シンセイ</t>
    </rPh>
    <rPh sb="27" eb="28">
      <t>ジ</t>
    </rPh>
    <rPh sb="29" eb="31">
      <t>デンシ</t>
    </rPh>
    <rPh sb="31" eb="33">
      <t>シンセイ</t>
    </rPh>
    <rPh sb="38" eb="40">
      <t>テンプ</t>
    </rPh>
    <phoneticPr fontId="2"/>
  </si>
  <si>
    <t>2. 各シートの概要</t>
    <rPh sb="3" eb="4">
      <t>カク</t>
    </rPh>
    <rPh sb="8" eb="10">
      <t>ガイヨウ</t>
    </rPh>
    <phoneticPr fontId="2"/>
  </si>
  <si>
    <t>シート名</t>
    <rPh sb="3" eb="4">
      <t>メイ</t>
    </rPh>
    <phoneticPr fontId="22"/>
  </si>
  <si>
    <t>主な内容・役割</t>
    <rPh sb="0" eb="1">
      <t>オモ</t>
    </rPh>
    <rPh sb="2" eb="4">
      <t>ナイヨウ</t>
    </rPh>
    <rPh sb="5" eb="7">
      <t>ヤクワリ</t>
    </rPh>
    <phoneticPr fontId="22"/>
  </si>
  <si>
    <t>はじめに</t>
    <phoneticPr fontId="22"/>
  </si>
  <si>
    <t>(※本シート) 本ファイルの目的、各シートの入力方法等について説明しています。</t>
    <rPh sb="2" eb="3">
      <t>ホン</t>
    </rPh>
    <rPh sb="8" eb="9">
      <t>ホン</t>
    </rPh>
    <rPh sb="14" eb="16">
      <t>モクテキ</t>
    </rPh>
    <rPh sb="17" eb="18">
      <t>カク</t>
    </rPh>
    <rPh sb="22" eb="24">
      <t>ニュウリョク</t>
    </rPh>
    <rPh sb="24" eb="26">
      <t>ホウホウ</t>
    </rPh>
    <rPh sb="26" eb="27">
      <t>トウ</t>
    </rPh>
    <rPh sb="31" eb="33">
      <t>セツメイ</t>
    </rPh>
    <phoneticPr fontId="22"/>
  </si>
  <si>
    <t>収益計画・事業場内最低賃金</t>
    <rPh sb="0" eb="2">
      <t>シュウエキ</t>
    </rPh>
    <rPh sb="2" eb="4">
      <t>ケイカク</t>
    </rPh>
    <rPh sb="5" eb="8">
      <t>ジギョウジョウ</t>
    </rPh>
    <rPh sb="8" eb="9">
      <t>ナイ</t>
    </rPh>
    <rPh sb="9" eb="11">
      <t>サイテイ</t>
    </rPh>
    <rPh sb="11" eb="13">
      <t>チンギン</t>
    </rPh>
    <phoneticPr fontId="22"/>
  </si>
  <si>
    <t>「新事業売上高要件」、「付加価値額要件」、「賃上げ要件」、「事業場内最賃水準要件」、「賃上げ特例要件(賃上げ特例の適用を受ける場合のみ)」を満たす収益計画を作成し、内容を入力します。</t>
    <rPh sb="82" eb="84">
      <t>ナイヨウ</t>
    </rPh>
    <rPh sb="85" eb="87">
      <t>ニュウリョク</t>
    </rPh>
    <phoneticPr fontId="2"/>
  </si>
  <si>
    <t>3. 本ファイルの利用方法</t>
    <rPh sb="3" eb="4">
      <t>ホン</t>
    </rPh>
    <rPh sb="9" eb="11">
      <t>リヨウ</t>
    </rPh>
    <rPh sb="11" eb="13">
      <t>ホウホウ</t>
    </rPh>
    <phoneticPr fontId="2"/>
  </si>
  <si>
    <t>凡例</t>
    <rPh sb="0" eb="2">
      <t>ハンレイ</t>
    </rPh>
    <phoneticPr fontId="2"/>
  </si>
  <si>
    <r>
      <rPr>
        <sz val="11"/>
        <rFont val="Meiryo UI"/>
        <family val="3"/>
        <charset val="128"/>
        <scheme val="minor"/>
      </rPr>
      <t>：</t>
    </r>
    <r>
      <rPr>
        <b/>
        <sz val="11"/>
        <color theme="4"/>
        <rFont val="Meiryo UI"/>
        <family val="3"/>
        <charset val="128"/>
        <scheme val="minor"/>
      </rPr>
      <t>要入力</t>
    </r>
    <r>
      <rPr>
        <sz val="11"/>
        <color theme="4"/>
        <rFont val="Meiryo UI"/>
        <family val="3"/>
        <charset val="128"/>
        <scheme val="minor"/>
      </rPr>
      <t>(黒太枠で囲われているセルに値を入力してください)</t>
    </r>
    <rPh sb="1" eb="2">
      <t>ヨウ</t>
    </rPh>
    <rPh sb="2" eb="4">
      <t>ニュウリョク</t>
    </rPh>
    <rPh sb="5" eb="6">
      <t>クロ</t>
    </rPh>
    <rPh sb="6" eb="8">
      <t>フトワク</t>
    </rPh>
    <rPh sb="9" eb="10">
      <t>カコ</t>
    </rPh>
    <rPh sb="18" eb="19">
      <t>アタイ</t>
    </rPh>
    <rPh sb="20" eb="22">
      <t>ニュウリョク</t>
    </rPh>
    <phoneticPr fontId="2"/>
  </si>
  <si>
    <t>XXXX</t>
    <phoneticPr fontId="2"/>
  </si>
  <si>
    <t>：入力不可(関数で自動入力されます)</t>
    <rPh sb="1" eb="3">
      <t>ニュウリョク</t>
    </rPh>
    <rPh sb="3" eb="5">
      <t>フカ</t>
    </rPh>
    <rPh sb="6" eb="8">
      <t>カンスウ</t>
    </rPh>
    <rPh sb="9" eb="11">
      <t>ジドウ</t>
    </rPh>
    <rPh sb="11" eb="13">
      <t>ニュウリョク</t>
    </rPh>
    <phoneticPr fontId="2"/>
  </si>
  <si>
    <t>-</t>
    <phoneticPr fontId="2"/>
  </si>
  <si>
    <t>：入力不可(入力不要です)</t>
    <rPh sb="1" eb="3">
      <t>ニュウリョク</t>
    </rPh>
    <rPh sb="3" eb="5">
      <t>フカ</t>
    </rPh>
    <rPh sb="6" eb="8">
      <t>ニュウリョク</t>
    </rPh>
    <rPh sb="8" eb="10">
      <t>フヨウ</t>
    </rPh>
    <phoneticPr fontId="2"/>
  </si>
  <si>
    <t>❶</t>
    <phoneticPr fontId="2"/>
  </si>
  <si>
    <t>※</t>
    <phoneticPr fontId="2"/>
  </si>
  <si>
    <t>❷</t>
    <phoneticPr fontId="2"/>
  </si>
  <si>
    <t>本ファイルを、電子申請システムの応募申請画面の対応する項目に添付し、応募申請を提出してください。</t>
    <rPh sb="6" eb="8">
      <t>デンシ</t>
    </rPh>
    <rPh sb="8" eb="10">
      <t>シンセイ</t>
    </rPh>
    <rPh sb="15" eb="17">
      <t>オウボ</t>
    </rPh>
    <rPh sb="17" eb="19">
      <t>シンセイ</t>
    </rPh>
    <rPh sb="19" eb="21">
      <t>ガメン</t>
    </rPh>
    <rPh sb="23" eb="25">
      <t>タイオウ</t>
    </rPh>
    <rPh sb="26" eb="28">
      <t>コウモク</t>
    </rPh>
    <rPh sb="30" eb="32">
      <t>テンプ</t>
    </rPh>
    <rPh sb="34" eb="36">
      <t>オウボ</t>
    </rPh>
    <rPh sb="36" eb="38">
      <t>シンセイ</t>
    </rPh>
    <rPh sb="39" eb="41">
      <t>テイシュツ</t>
    </rPh>
    <phoneticPr fontId="2"/>
  </si>
  <si>
    <t>ver.</t>
    <phoneticPr fontId="2"/>
  </si>
  <si>
    <t>1.0</t>
    <phoneticPr fontId="2"/>
  </si>
  <si>
    <t>直近の事業年度</t>
    <phoneticPr fontId="2"/>
  </si>
  <si>
    <t>補助事業終了年度
(基準年度)</t>
    <phoneticPr fontId="2"/>
  </si>
  <si>
    <t>事業計画期間</t>
    <rPh sb="0" eb="2">
      <t>ジギョウ</t>
    </rPh>
    <rPh sb="2" eb="4">
      <t>ケイカク</t>
    </rPh>
    <rPh sb="4" eb="6">
      <t>キカン</t>
    </rPh>
    <phoneticPr fontId="2"/>
  </si>
  <si>
    <t>5年間</t>
    <rPh sb="1" eb="3">
      <t>ネンカン</t>
    </rPh>
    <phoneticPr fontId="2"/>
  </si>
  <si>
    <t>形式
チェック</t>
    <rPh sb="0" eb="2">
      <t>ケイシキ</t>
    </rPh>
    <phoneticPr fontId="2"/>
  </si>
  <si>
    <t>必須
チェック</t>
    <rPh sb="0" eb="2">
      <t>ヒッス</t>
    </rPh>
    <phoneticPr fontId="2"/>
  </si>
  <si>
    <t>主たる
事業実施場所</t>
    <rPh sb="0" eb="1">
      <t>シュ</t>
    </rPh>
    <rPh sb="4" eb="6">
      <t>ジギョウ</t>
    </rPh>
    <rPh sb="6" eb="8">
      <t>ジッシ</t>
    </rPh>
    <rPh sb="8" eb="10">
      <t>バショ</t>
    </rPh>
    <phoneticPr fontId="2"/>
  </si>
  <si>
    <t>北海道</t>
  </si>
  <si>
    <t>収益計画</t>
    <rPh sb="0" eb="2">
      <t>シュウエキ</t>
    </rPh>
    <rPh sb="2" eb="4">
      <t>ケイカク</t>
    </rPh>
    <phoneticPr fontId="2"/>
  </si>
  <si>
    <t>賃上げ特例要件
適用有無</t>
    <rPh sb="0" eb="2">
      <t>チンア</t>
    </rPh>
    <rPh sb="3" eb="5">
      <t>トクレイ</t>
    </rPh>
    <rPh sb="5" eb="7">
      <t>ヨウケン</t>
    </rPh>
    <rPh sb="8" eb="10">
      <t>テキヨウ</t>
    </rPh>
    <rPh sb="10" eb="12">
      <t>ウム</t>
    </rPh>
    <phoneticPr fontId="2"/>
  </si>
  <si>
    <r>
      <t xml:space="preserve">売上高 </t>
    </r>
    <r>
      <rPr>
        <b/>
        <sz val="12"/>
        <color theme="1"/>
        <rFont val="Meiryo UI"/>
        <family val="3"/>
        <charset val="128"/>
      </rPr>
      <t>(円)</t>
    </r>
    <phoneticPr fontId="2"/>
  </si>
  <si>
    <r>
      <t xml:space="preserve">新事業進出を行う事業部門の売上高 </t>
    </r>
    <r>
      <rPr>
        <b/>
        <sz val="12"/>
        <color theme="1"/>
        <rFont val="Meiryo UI"/>
        <family val="3"/>
        <charset val="128"/>
      </rPr>
      <t>(円)</t>
    </r>
    <phoneticPr fontId="2"/>
  </si>
  <si>
    <t>提出可否</t>
    <rPh sb="0" eb="2">
      <t>テイシュツ</t>
    </rPh>
    <rPh sb="2" eb="4">
      <t>カヒ</t>
    </rPh>
    <phoneticPr fontId="2"/>
  </si>
  <si>
    <r>
      <t xml:space="preserve">補助事業で新たに製造等する製品等の売上高 </t>
    </r>
    <r>
      <rPr>
        <b/>
        <sz val="12"/>
        <color theme="1"/>
        <rFont val="Meiryo UI"/>
        <family val="3"/>
        <charset val="128"/>
      </rPr>
      <t>(円)</t>
    </r>
    <phoneticPr fontId="2"/>
  </si>
  <si>
    <r>
      <t xml:space="preserve">売上原価 </t>
    </r>
    <r>
      <rPr>
        <b/>
        <sz val="12"/>
        <color theme="1"/>
        <rFont val="Meiryo UI"/>
        <family val="3"/>
        <charset val="128"/>
      </rPr>
      <t>(円)</t>
    </r>
    <phoneticPr fontId="2"/>
  </si>
  <si>
    <t>新事業売上高
要件</t>
    <rPh sb="0" eb="3">
      <t>シンジギョウ</t>
    </rPh>
    <rPh sb="3" eb="5">
      <t>ウリアゲ</t>
    </rPh>
    <rPh sb="5" eb="6">
      <t>ダカ</t>
    </rPh>
    <rPh sb="7" eb="9">
      <t>ヨウケン</t>
    </rPh>
    <phoneticPr fontId="2"/>
  </si>
  <si>
    <r>
      <t>売上総利益</t>
    </r>
    <r>
      <rPr>
        <b/>
        <sz val="16"/>
        <rFont val="Meiryo UI"/>
        <family val="3"/>
        <charset val="128"/>
      </rPr>
      <t xml:space="preserve"> </t>
    </r>
    <r>
      <rPr>
        <b/>
        <sz val="12"/>
        <rFont val="Meiryo UI"/>
        <family val="3"/>
        <charset val="128"/>
      </rPr>
      <t>(円)</t>
    </r>
    <phoneticPr fontId="2"/>
  </si>
  <si>
    <t>付加価値額
要件</t>
    <rPh sb="0" eb="2">
      <t>フカ</t>
    </rPh>
    <rPh sb="2" eb="4">
      <t>カチ</t>
    </rPh>
    <rPh sb="4" eb="5">
      <t>ガク</t>
    </rPh>
    <rPh sb="6" eb="8">
      <t>ヨウケン</t>
    </rPh>
    <phoneticPr fontId="2"/>
  </si>
  <si>
    <r>
      <t xml:space="preserve">販売費及び一般管理費 </t>
    </r>
    <r>
      <rPr>
        <b/>
        <sz val="12"/>
        <color theme="1"/>
        <rFont val="Meiryo UI"/>
        <family val="3"/>
        <charset val="128"/>
      </rPr>
      <t>(円)</t>
    </r>
    <phoneticPr fontId="2"/>
  </si>
  <si>
    <t>賃上げ要件</t>
    <rPh sb="0" eb="2">
      <t>チンア</t>
    </rPh>
    <rPh sb="3" eb="5">
      <t>ヨウケン</t>
    </rPh>
    <phoneticPr fontId="2"/>
  </si>
  <si>
    <r>
      <t xml:space="preserve">営業利益 </t>
    </r>
    <r>
      <rPr>
        <b/>
        <sz val="12"/>
        <color theme="1"/>
        <rFont val="Meiryo UI"/>
        <family val="3"/>
        <charset val="128"/>
      </rPr>
      <t>(円)</t>
    </r>
    <phoneticPr fontId="2"/>
  </si>
  <si>
    <t>事業場内最賃
水準要件</t>
    <phoneticPr fontId="2"/>
  </si>
  <si>
    <r>
      <t xml:space="preserve">経常利益 </t>
    </r>
    <r>
      <rPr>
        <b/>
        <sz val="12"/>
        <color theme="1"/>
        <rFont val="Meiryo UI"/>
        <family val="3"/>
        <charset val="128"/>
      </rPr>
      <t>(円)</t>
    </r>
    <phoneticPr fontId="2"/>
  </si>
  <si>
    <t>賃上げ特例要件</t>
    <rPh sb="0" eb="2">
      <t>チンア</t>
    </rPh>
    <rPh sb="3" eb="5">
      <t>トクレイ</t>
    </rPh>
    <rPh sb="5" eb="7">
      <t>ヨウケン</t>
    </rPh>
    <phoneticPr fontId="2"/>
  </si>
  <si>
    <r>
      <t xml:space="preserve">人件費 </t>
    </r>
    <r>
      <rPr>
        <b/>
        <sz val="12"/>
        <color theme="1"/>
        <rFont val="Meiryo UI"/>
        <family val="3"/>
        <charset val="128"/>
      </rPr>
      <t>(円)</t>
    </r>
    <phoneticPr fontId="2"/>
  </si>
  <si>
    <r>
      <t xml:space="preserve">減価償却費 </t>
    </r>
    <r>
      <rPr>
        <b/>
        <sz val="12"/>
        <color theme="1"/>
        <rFont val="Meiryo UI"/>
        <family val="3"/>
        <charset val="128"/>
      </rPr>
      <t>(円)</t>
    </r>
    <phoneticPr fontId="2"/>
  </si>
  <si>
    <r>
      <t xml:space="preserve">付加価値額
目標値 </t>
    </r>
    <r>
      <rPr>
        <b/>
        <sz val="12"/>
        <color theme="0"/>
        <rFont val="Meiryo UI"/>
        <family val="3"/>
        <charset val="128"/>
      </rPr>
      <t>(%)</t>
    </r>
    <rPh sb="0" eb="2">
      <t>フカ</t>
    </rPh>
    <rPh sb="2" eb="4">
      <t>カチ</t>
    </rPh>
    <rPh sb="4" eb="5">
      <t>ガク</t>
    </rPh>
    <rPh sb="6" eb="9">
      <t>モクヒョウチ</t>
    </rPh>
    <phoneticPr fontId="2"/>
  </si>
  <si>
    <r>
      <t xml:space="preserve">従業員数 </t>
    </r>
    <r>
      <rPr>
        <b/>
        <sz val="12"/>
        <color theme="1"/>
        <rFont val="Meiryo UI"/>
        <family val="3"/>
        <charset val="128"/>
      </rPr>
      <t>(人)</t>
    </r>
    <rPh sb="6" eb="7">
      <t>ニン</t>
    </rPh>
    <phoneticPr fontId="2"/>
  </si>
  <si>
    <t>一人当たりの
給与支給総額目標値 (%)</t>
    <rPh sb="0" eb="2">
      <t>ヒトリ</t>
    </rPh>
    <rPh sb="2" eb="3">
      <t>ア</t>
    </rPh>
    <rPh sb="7" eb="9">
      <t>キュウヨ</t>
    </rPh>
    <rPh sb="9" eb="11">
      <t>シキュウ</t>
    </rPh>
    <rPh sb="11" eb="13">
      <t>ソウガク</t>
    </rPh>
    <rPh sb="13" eb="16">
      <t>モクヒョウチ</t>
    </rPh>
    <phoneticPr fontId="2"/>
  </si>
  <si>
    <r>
      <t xml:space="preserve">付加価値額 </t>
    </r>
    <r>
      <rPr>
        <b/>
        <sz val="12"/>
        <color theme="1"/>
        <rFont val="Meiryo UI"/>
        <family val="3"/>
        <charset val="128"/>
      </rPr>
      <t xml:space="preserve">(円)
</t>
    </r>
    <r>
      <rPr>
        <sz val="12"/>
        <color theme="1" tint="0.499984740745262"/>
        <rFont val="Meiryo UI"/>
        <family val="3"/>
        <charset val="128"/>
      </rPr>
      <t>(営業利益＋人件費＋減価償却費)</t>
    </r>
    <phoneticPr fontId="2"/>
  </si>
  <si>
    <r>
      <t xml:space="preserve">給与支給総額
目標値 </t>
    </r>
    <r>
      <rPr>
        <b/>
        <sz val="12"/>
        <color theme="0"/>
        <rFont val="Meiryo UI"/>
        <family val="3"/>
        <charset val="128"/>
      </rPr>
      <t>(%)</t>
    </r>
    <rPh sb="0" eb="2">
      <t>キュウヨ</t>
    </rPh>
    <rPh sb="2" eb="4">
      <t>シキュウ</t>
    </rPh>
    <rPh sb="4" eb="6">
      <t>ソウガク</t>
    </rPh>
    <rPh sb="7" eb="10">
      <t>モクヒョウチ</t>
    </rPh>
    <phoneticPr fontId="2"/>
  </si>
  <si>
    <r>
      <t xml:space="preserve">新事業進出を行う事業部門の付加価値額 </t>
    </r>
    <r>
      <rPr>
        <b/>
        <sz val="12"/>
        <rFont val="Meiryo UI"/>
        <family val="3"/>
        <charset val="128"/>
      </rPr>
      <t xml:space="preserve">(円)
</t>
    </r>
    <r>
      <rPr>
        <sz val="12"/>
        <color theme="1" tint="0.499984740745262"/>
        <rFont val="Meiryo UI"/>
        <family val="3"/>
        <charset val="128"/>
      </rPr>
      <t>(営業利益＋人件費＋減価償却費)</t>
    </r>
    <phoneticPr fontId="2"/>
  </si>
  <si>
    <r>
      <t xml:space="preserve">補助事業で新たに製造等する製品等の付加価値額 </t>
    </r>
    <r>
      <rPr>
        <b/>
        <sz val="12"/>
        <color theme="1"/>
        <rFont val="Meiryo UI"/>
        <family val="3"/>
        <charset val="128"/>
      </rPr>
      <t xml:space="preserve">(円)
</t>
    </r>
    <r>
      <rPr>
        <sz val="12"/>
        <color theme="1" tint="0.499984740745262"/>
        <rFont val="Meiryo UI"/>
        <family val="3"/>
        <charset val="128"/>
      </rPr>
      <t>(営業利益＋人件費＋減価償却費)</t>
    </r>
    <phoneticPr fontId="2"/>
  </si>
  <si>
    <r>
      <t xml:space="preserve">付加価値額年平均成長率 </t>
    </r>
    <r>
      <rPr>
        <b/>
        <sz val="12"/>
        <color theme="1"/>
        <rFont val="Meiryo UI"/>
        <family val="3"/>
        <charset val="128"/>
      </rPr>
      <t>(％)</t>
    </r>
    <phoneticPr fontId="2"/>
  </si>
  <si>
    <r>
      <t xml:space="preserve">従業員一人当たりの付加価値額 </t>
    </r>
    <r>
      <rPr>
        <b/>
        <sz val="12"/>
        <color theme="1"/>
        <rFont val="Meiryo UI"/>
        <family val="3"/>
        <charset val="128"/>
      </rPr>
      <t xml:space="preserve">(円)
</t>
    </r>
    <r>
      <rPr>
        <sz val="12"/>
        <color theme="1" tint="0.499984740745262"/>
        <rFont val="Meiryo UI"/>
        <family val="3"/>
        <charset val="128"/>
      </rPr>
      <t>(付加価値額/従業員数)</t>
    </r>
    <phoneticPr fontId="2"/>
  </si>
  <si>
    <r>
      <t xml:space="preserve">従業員一人当たり付加価値額年平均成長率 </t>
    </r>
    <r>
      <rPr>
        <b/>
        <sz val="12"/>
        <color theme="1"/>
        <rFont val="Meiryo UI"/>
        <family val="3"/>
        <charset val="128"/>
      </rPr>
      <t>(％)</t>
    </r>
    <phoneticPr fontId="2"/>
  </si>
  <si>
    <r>
      <t xml:space="preserve">給与支給総額 </t>
    </r>
    <r>
      <rPr>
        <b/>
        <sz val="12"/>
        <color theme="1"/>
        <rFont val="Meiryo UI"/>
        <family val="3"/>
        <charset val="128"/>
      </rPr>
      <t>(円)</t>
    </r>
    <phoneticPr fontId="2"/>
  </si>
  <si>
    <r>
      <t xml:space="preserve">給与支給総額年平均成長率 </t>
    </r>
    <r>
      <rPr>
        <b/>
        <sz val="12"/>
        <color theme="1"/>
        <rFont val="Meiryo UI"/>
        <family val="3"/>
        <charset val="128"/>
      </rPr>
      <t>(％)</t>
    </r>
    <phoneticPr fontId="2"/>
  </si>
  <si>
    <r>
      <t xml:space="preserve">従業員一人当たりの給与支給総額 </t>
    </r>
    <r>
      <rPr>
        <b/>
        <sz val="12"/>
        <color theme="1"/>
        <rFont val="Meiryo UI"/>
        <family val="3"/>
        <charset val="128"/>
      </rPr>
      <t xml:space="preserve">(円)
</t>
    </r>
    <r>
      <rPr>
        <sz val="12"/>
        <color theme="1" tint="0.499984740745262"/>
        <rFont val="Meiryo UI"/>
        <family val="3"/>
        <charset val="128"/>
      </rPr>
      <t>(給与支給総額/従業員数)</t>
    </r>
    <phoneticPr fontId="2"/>
  </si>
  <si>
    <r>
      <t xml:space="preserve">従業員一人当たりの給与支給総額年平均成長率 </t>
    </r>
    <r>
      <rPr>
        <b/>
        <sz val="12"/>
        <color theme="1"/>
        <rFont val="Meiryo UI"/>
        <family val="3"/>
        <charset val="128"/>
      </rPr>
      <t>(％)</t>
    </r>
    <phoneticPr fontId="2"/>
  </si>
  <si>
    <t>事業場内最低賃金</t>
  </si>
  <si>
    <r>
      <t xml:space="preserve">事業場内最低賃金 </t>
    </r>
    <r>
      <rPr>
        <b/>
        <sz val="12"/>
        <color theme="1"/>
        <rFont val="Meiryo UI"/>
        <family val="3"/>
        <charset val="128"/>
      </rPr>
      <t>(円)</t>
    </r>
    <rPh sb="10" eb="11">
      <t>エン</t>
    </rPh>
    <phoneticPr fontId="2"/>
  </si>
  <si>
    <r>
      <t xml:space="preserve">前年度からの事業場内最低賃金の増加額 </t>
    </r>
    <r>
      <rPr>
        <b/>
        <sz val="12"/>
        <color theme="1"/>
        <rFont val="Meiryo UI"/>
        <family val="3"/>
        <charset val="128"/>
      </rPr>
      <t>(円)</t>
    </r>
    <phoneticPr fontId="2"/>
  </si>
  <si>
    <r>
      <t xml:space="preserve">基準年度からの事業場内最低賃金の増加額 </t>
    </r>
    <r>
      <rPr>
        <b/>
        <sz val="12"/>
        <color theme="1"/>
        <rFont val="Meiryo UI"/>
        <family val="3"/>
        <charset val="128"/>
      </rPr>
      <t>(円)</t>
    </r>
    <phoneticPr fontId="2"/>
  </si>
  <si>
    <t>事業場内最低賃金</t>
    <phoneticPr fontId="2"/>
  </si>
  <si>
    <t>都道府県別最低賃金</t>
    <phoneticPr fontId="2"/>
  </si>
  <si>
    <t>事業計画年数</t>
    <rPh sb="0" eb="2">
      <t>ジギョウ</t>
    </rPh>
    <rPh sb="2" eb="4">
      <t>ケイカク</t>
    </rPh>
    <rPh sb="4" eb="6">
      <t>ネンスウ</t>
    </rPh>
    <phoneticPr fontId="2"/>
  </si>
  <si>
    <t>都道府県</t>
    <rPh sb="0" eb="4">
      <t>トドウフケン</t>
    </rPh>
    <phoneticPr fontId="2"/>
  </si>
  <si>
    <t>最低賃金
(R7年度)</t>
    <rPh sb="0" eb="2">
      <t>サイテイ</t>
    </rPh>
    <rPh sb="2" eb="4">
      <t>チンギン</t>
    </rPh>
    <rPh sb="8" eb="10">
      <t>ネンド</t>
    </rPh>
    <phoneticPr fontId="2"/>
  </si>
  <si>
    <t>あり</t>
    <phoneticPr fontId="2"/>
  </si>
  <si>
    <t>3年間</t>
    <rPh sb="1" eb="3">
      <t>ネンカン</t>
    </rPh>
    <phoneticPr fontId="2"/>
  </si>
  <si>
    <t>なし</t>
    <phoneticPr fontId="2"/>
  </si>
  <si>
    <t>4年間</t>
    <rPh sb="1" eb="3">
      <t>ネンカン</t>
    </rPh>
    <phoneticPr fontId="2"/>
  </si>
  <si>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</si>
  <si>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</si>
  <si>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</si>
  <si>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</si>
  <si>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</si>
  <si>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</si>
  <si>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</si>
  <si>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</si>
  <si>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</si>
  <si>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</si>
  <si>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</si>
  <si>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</si>
  <si>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</si>
  <si>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</si>
  <si>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</si>
  <si>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</si>
  <si>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</si>
  <si>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</si>
  <si>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</si>
  <si>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</si>
  <si>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</si>
  <si>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</si>
  <si>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</si>
  <si>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</si>
  <si>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</si>
  <si>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</si>
  <si>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</si>
  <si>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</si>
  <si>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</si>
  <si>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</si>
  <si>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</si>
  <si>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</si>
  <si>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</si>
  <si>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</si>
  <si>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</si>
  <si>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</si>
  <si>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</si>
  <si>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</si>
  <si>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</si>
  <si>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</si>
  <si>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</si>
  <si>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</si>
  <si>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</si>
  <si>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</si>
  <si>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</si>
  <si>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</si>
  <si>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収益計画・事業場内最低賃金</t>
  </si>
  <si>
    <t>収益計画・事業場内最低賃金(賃上げ特例要件)</t>
  </si>
  <si>
    <t>① 「収益計画・事業場内最低賃金」シートの入力</t>
    <rPh sb="3" eb="5">
      <t>シュウエキ</t>
    </rPh>
    <rPh sb="5" eb="7">
      <t>ケイカク</t>
    </rPh>
    <rPh sb="8" eb="11">
      <t>ジギョウジョウ</t>
    </rPh>
    <rPh sb="11" eb="12">
      <t>ナイ</t>
    </rPh>
    <rPh sb="12" eb="14">
      <t>サイテイ</t>
    </rPh>
    <rPh sb="14" eb="16">
      <t>チンギン</t>
    </rPh>
    <rPh sb="21" eb="23">
      <t>ニュウリョク</t>
    </rPh>
    <phoneticPr fontId="2"/>
  </si>
  <si>
    <t>② 電子申請システムへの添付</t>
    <phoneticPr fontId="2"/>
  </si>
  <si>
    <t>❸</t>
    <phoneticPr fontId="2"/>
  </si>
  <si>
    <t>❹</t>
    <phoneticPr fontId="2"/>
  </si>
  <si>
    <t>❺</t>
    <phoneticPr fontId="2"/>
  </si>
  <si>
    <t>シート右上にある「事業計画期間」、「主たる事業実施場所」、「賃上げ特例要件適用有無」を、それぞれプルダウンから選択してください。</t>
    <rPh sb="3" eb="5">
      <t>ミギウエ</t>
    </rPh>
    <rPh sb="55" eb="57">
      <t>センタク</t>
    </rPh>
    <phoneticPr fontId="2"/>
  </si>
  <si>
    <t>シート右上にある「提出可否」(L6)が"OK"になっていることを確認してください。</t>
    <rPh sb="3" eb="4">
      <t>ミギ</t>
    </rPh>
    <rPh sb="4" eb="5">
      <t>ウエ</t>
    </rPh>
    <rPh sb="9" eb="11">
      <t>テイシュツ</t>
    </rPh>
    <rPh sb="11" eb="13">
      <t>カヒ</t>
    </rPh>
    <rPh sb="32" eb="34">
      <t>カクニン</t>
    </rPh>
    <phoneticPr fontId="2"/>
  </si>
  <si>
    <t>「直近の事業年度」(C3)をプルダウンから選択し、収益計画と事業場内最低賃金について値を入力してください。</t>
    <rPh sb="1" eb="3">
      <t>チョッキン</t>
    </rPh>
    <rPh sb="4" eb="6">
      <t>ジギョウ</t>
    </rPh>
    <rPh sb="6" eb="8">
      <t>ネンド</t>
    </rPh>
    <rPh sb="21" eb="23">
      <t>センタク</t>
    </rPh>
    <rPh sb="25" eb="27">
      <t>シュウエキ</t>
    </rPh>
    <rPh sb="27" eb="29">
      <t>ケイカク</t>
    </rPh>
    <rPh sb="30" eb="33">
      <t>ジギョウジョウ</t>
    </rPh>
    <rPh sb="33" eb="34">
      <t>ナイ</t>
    </rPh>
    <rPh sb="34" eb="36">
      <t>サイテイ</t>
    </rPh>
    <rPh sb="36" eb="38">
      <t>チンギン</t>
    </rPh>
    <rPh sb="42" eb="43">
      <t>アタイ</t>
    </rPh>
    <rPh sb="44" eb="46">
      <t>ニュウリョク</t>
    </rPh>
    <phoneticPr fontId="2"/>
  </si>
  <si>
    <t>「補助事業終了年度(基準年度)」(D3)をプルダウンから選択し、収益計画と事業場内最低賃金について値を入力してください。</t>
    <rPh sb="1" eb="3">
      <t>ホジョ</t>
    </rPh>
    <rPh sb="3" eb="5">
      <t>ジギョウ</t>
    </rPh>
    <rPh sb="5" eb="7">
      <t>シュウリョウ</t>
    </rPh>
    <rPh sb="7" eb="9">
      <t>ネンド</t>
    </rPh>
    <rPh sb="10" eb="12">
      <t>キジュン</t>
    </rPh>
    <rPh sb="12" eb="14">
      <t>ネンド</t>
    </rPh>
    <rPh sb="28" eb="30">
      <t>センタク</t>
    </rPh>
    <rPh sb="32" eb="34">
      <t>シュウエキ</t>
    </rPh>
    <rPh sb="34" eb="36">
      <t>ケイカク</t>
    </rPh>
    <rPh sb="37" eb="40">
      <t>ジギョウジョウ</t>
    </rPh>
    <rPh sb="40" eb="41">
      <t>ナイ</t>
    </rPh>
    <rPh sb="41" eb="43">
      <t>サイテイ</t>
    </rPh>
    <rPh sb="43" eb="45">
      <t>チンギン</t>
    </rPh>
    <rPh sb="49" eb="50">
      <t>アタイ</t>
    </rPh>
    <rPh sb="51" eb="53">
      <t>ニュウリョク</t>
    </rPh>
    <phoneticPr fontId="2"/>
  </si>
  <si>
    <t>「事業計画期間」(L2)で選択した年数に応じ、該当期間の収益計画と事業場内最低賃金について値を入力してください。</t>
    <rPh sb="1" eb="3">
      <t>ジギョウ</t>
    </rPh>
    <rPh sb="3" eb="5">
      <t>ケイカク</t>
    </rPh>
    <rPh sb="5" eb="7">
      <t>キカン</t>
    </rPh>
    <rPh sb="13" eb="15">
      <t>センタク</t>
    </rPh>
    <rPh sb="17" eb="19">
      <t>ネンスウ</t>
    </rPh>
    <rPh sb="20" eb="21">
      <t>オウ</t>
    </rPh>
    <rPh sb="23" eb="25">
      <t>ガイトウ</t>
    </rPh>
    <rPh sb="25" eb="27">
      <t>キカン</t>
    </rPh>
    <rPh sb="28" eb="30">
      <t>シュウエキ</t>
    </rPh>
    <rPh sb="30" eb="32">
      <t>ケイカク</t>
    </rPh>
    <rPh sb="33" eb="36">
      <t>ジギョウジョウ</t>
    </rPh>
    <rPh sb="36" eb="37">
      <t>ナイ</t>
    </rPh>
    <rPh sb="37" eb="39">
      <t>サイテイ</t>
    </rPh>
    <rPh sb="39" eb="41">
      <t>チンギン</t>
    </rPh>
    <rPh sb="45" eb="46">
      <t>アタイ</t>
    </rPh>
    <rPh sb="47" eb="49">
      <t>ニュウリョク</t>
    </rPh>
    <phoneticPr fontId="2"/>
  </si>
  <si>
    <t>入力内容に不備がある場合は"NG"になりますので、以下を参考に入力内容を修正してください。</t>
    <rPh sb="25" eb="27">
      <t>イカ</t>
    </rPh>
    <phoneticPr fontId="2"/>
  </si>
  <si>
    <t>・</t>
    <phoneticPr fontId="2"/>
  </si>
  <si>
    <t>各種補助対象要件を満たしているか</t>
    <rPh sb="0" eb="2">
      <t>カクシュ</t>
    </rPh>
    <rPh sb="2" eb="4">
      <t>ホジョ</t>
    </rPh>
    <rPh sb="4" eb="6">
      <t>タイショウ</t>
    </rPh>
    <rPh sb="6" eb="8">
      <t>ヨウケン</t>
    </rPh>
    <rPh sb="9" eb="10">
      <t>ミ</t>
    </rPh>
    <phoneticPr fontId="2"/>
  </si>
  <si>
    <t>必要な項目がすべて入力されているか</t>
    <rPh sb="0" eb="2">
      <t>ヒツヨウ</t>
    </rPh>
    <rPh sb="3" eb="5">
      <t>コウモク</t>
    </rPh>
    <rPh sb="9" eb="11">
      <t>ニュウリョク</t>
    </rPh>
    <phoneticPr fontId="2"/>
  </si>
  <si>
    <t>正の値が入るべき項目に負の値が入力されていないか</t>
    <rPh sb="0" eb="1">
      <t>セイ</t>
    </rPh>
    <rPh sb="2" eb="3">
      <t>アタイ</t>
    </rPh>
    <rPh sb="4" eb="5">
      <t>ハイ</t>
    </rPh>
    <rPh sb="8" eb="10">
      <t>コウモク</t>
    </rPh>
    <rPh sb="11" eb="12">
      <t>フ</t>
    </rPh>
    <rPh sb="13" eb="14">
      <t>アタイ</t>
    </rPh>
    <rPh sb="15" eb="17">
      <t>ニュウリョク</t>
    </rPh>
    <phoneticPr fontId="2"/>
  </si>
  <si>
    <t>金額項目に小数が入力されていないか</t>
    <rPh sb="0" eb="2">
      <t>キンガク</t>
    </rPh>
    <rPh sb="2" eb="4">
      <t>コウモク</t>
    </rPh>
    <rPh sb="5" eb="7">
      <t>ショウスウ</t>
    </rPh>
    <rPh sb="8" eb="10">
      <t>ニュウリョク</t>
    </rPh>
    <phoneticPr fontId="2"/>
  </si>
  <si>
    <t>金額項目の桁が合っているか</t>
    <rPh sb="0" eb="2">
      <t>キンガク</t>
    </rPh>
    <rPh sb="2" eb="4">
      <t>コウモク</t>
    </rPh>
    <rPh sb="5" eb="6">
      <t>ケタ</t>
    </rPh>
    <rPh sb="7" eb="8">
      <t>ア</t>
    </rPh>
    <phoneticPr fontId="2"/>
  </si>
  <si>
    <t>koubo2_00312</t>
  </si>
  <si>
    <t>koubo2_02608</t>
  </si>
  <si>
    <t>koubo2_00313</t>
  </si>
  <si>
    <t>koubo2_00314</t>
  </si>
  <si>
    <t>koubo2_01271</t>
  </si>
  <si>
    <t>koubo2_00835</t>
  </si>
  <si>
    <t>koubo2_00836</t>
  </si>
  <si>
    <t>koubo2_00837</t>
  </si>
  <si>
    <t>koubo2_00315</t>
  </si>
  <si>
    <t>koubo2_00316</t>
  </si>
  <si>
    <t>koubo2_00317</t>
  </si>
  <si>
    <t>koubo2_00318</t>
  </si>
  <si>
    <t>koubo2_00726</t>
  </si>
  <si>
    <t>koubo2_00320</t>
  </si>
  <si>
    <t>koubo2_00321</t>
  </si>
  <si>
    <t>koubo2_01272</t>
  </si>
  <si>
    <t>koubo2_01273</t>
  </si>
  <si>
    <t>koubo2_00727</t>
  </si>
  <si>
    <t>koubo2_01274</t>
  </si>
  <si>
    <t>koubo2_00319</t>
  </si>
  <si>
    <t>koubo2_01275</t>
  </si>
  <si>
    <t>koubo2_00728</t>
  </si>
  <si>
    <t>koubo2_01276</t>
  </si>
  <si>
    <t>koubo2_02609</t>
  </si>
  <si>
    <t>koubo2_00872</t>
  </si>
  <si>
    <t>koubo2_01320</t>
  </si>
  <si>
    <t>koubo2_01321</t>
  </si>
  <si>
    <t>koubo2_00323</t>
  </si>
  <si>
    <t>koubo2_02610</t>
  </si>
  <si>
    <t>koubo2_00324</t>
  </si>
  <si>
    <t>koubo2_01277</t>
  </si>
  <si>
    <t>koubo2_01278</t>
  </si>
  <si>
    <t>koubo2_00851</t>
  </si>
  <si>
    <t>koubo2_00852</t>
  </si>
  <si>
    <t>koubo2_00853</t>
  </si>
  <si>
    <t>koubo2_00325</t>
  </si>
  <si>
    <t>koubo2_00326</t>
  </si>
  <si>
    <t>koubo2_00327</t>
  </si>
  <si>
    <t>koubo2_00328</t>
  </si>
  <si>
    <t>koubo2_00570</t>
  </si>
  <si>
    <t>koubo2_00329</t>
  </si>
  <si>
    <t>koubo2_01279</t>
  </si>
  <si>
    <t>koubo2_01280</t>
  </si>
  <si>
    <t>koubo2_01281</t>
  </si>
  <si>
    <t>koubo2_00330</t>
  </si>
  <si>
    <t>koubo2_01282</t>
  </si>
  <si>
    <t>koubo2_00331</t>
  </si>
  <si>
    <t>koubo2_01283</t>
  </si>
  <si>
    <t>koubo2_00332</t>
  </si>
  <si>
    <t>koubo2_01284</t>
  </si>
  <si>
    <t>koubo2_02611</t>
  </si>
  <si>
    <t>koubo2_00350</t>
  </si>
  <si>
    <t>koubo2_01322</t>
  </si>
  <si>
    <t>koubo2_01323</t>
  </si>
  <si>
    <t>koubo2_00594</t>
  </si>
  <si>
    <t>koubo2_02612</t>
  </si>
  <si>
    <t>koubo2_00334</t>
  </si>
  <si>
    <t>koubo2_01308</t>
  </si>
  <si>
    <t>koubo2_00729</t>
  </si>
  <si>
    <t>koubo2_00854</t>
  </si>
  <si>
    <t>koubo2_00855</t>
  </si>
  <si>
    <t>koubo2_00856</t>
  </si>
  <si>
    <t>koubo2_00335</t>
  </si>
  <si>
    <t>koubo2_00336</t>
  </si>
  <si>
    <t>koubo2_00337</t>
  </si>
  <si>
    <t>koubo2_00338</t>
  </si>
  <si>
    <t>koubo2_00571</t>
  </si>
  <si>
    <t>koubo2_00339</t>
  </si>
  <si>
    <t>koubo2_01309</t>
  </si>
  <si>
    <t>koubo2_00730</t>
  </si>
  <si>
    <t>koubo2_00340</t>
  </si>
  <si>
    <t>koubo2_00341</t>
  </si>
  <si>
    <t>koubo2_00342</t>
  </si>
  <si>
    <t>koubo2_00343</t>
  </si>
  <si>
    <t>koubo2_00347</t>
  </si>
  <si>
    <t>koubo2_00344</t>
  </si>
  <si>
    <t>koubo2_00732</t>
  </si>
  <si>
    <t>koubo2_02613</t>
  </si>
  <si>
    <t>koubo2_00352</t>
  </si>
  <si>
    <t>koubo2_00805</t>
  </si>
  <si>
    <t>koubo2_00573</t>
  </si>
  <si>
    <t>koubo2_00733</t>
  </si>
  <si>
    <t>koubo2_02614</t>
  </si>
  <si>
    <t>koubo2_00735</t>
  </si>
  <si>
    <t>koubo2_01310</t>
  </si>
  <si>
    <t>koubo2_00736</t>
  </si>
  <si>
    <t>koubo2_00857</t>
  </si>
  <si>
    <t>koubo2_00858</t>
  </si>
  <si>
    <t>koubo2_00859</t>
  </si>
  <si>
    <t>koubo2_00737</t>
  </si>
  <si>
    <t>koubo2_00738</t>
  </si>
  <si>
    <t>koubo2_00739</t>
  </si>
  <si>
    <t>koubo2_00740</t>
  </si>
  <si>
    <t>koubo2_00741</t>
  </si>
  <si>
    <t>koubo2_00742</t>
  </si>
  <si>
    <t>koubo2_01311</t>
  </si>
  <si>
    <t>koubo2_00743</t>
  </si>
  <si>
    <t>koubo2_00744</t>
  </si>
  <si>
    <t>koubo2_00745</t>
  </si>
  <si>
    <t>koubo2_00746</t>
  </si>
  <si>
    <t>koubo2_00747</t>
  </si>
  <si>
    <t>koubo2_00748</t>
  </si>
  <si>
    <t>koubo2_00749</t>
  </si>
  <si>
    <t>koubo2_00750</t>
  </si>
  <si>
    <t>koubo2_02615</t>
  </si>
  <si>
    <t>koubo2_00808</t>
  </si>
  <si>
    <t>koubo2_00809</t>
  </si>
  <si>
    <t>koubo2_00810</t>
  </si>
  <si>
    <t>koubo2_00751</t>
  </si>
  <si>
    <t>koubo2_02616</t>
  </si>
  <si>
    <t>koubo2_00753</t>
  </si>
  <si>
    <t>koubo2_01312</t>
  </si>
  <si>
    <t>koubo2_00754</t>
  </si>
  <si>
    <t>koubo2_00860</t>
  </si>
  <si>
    <t>koubo2_00861</t>
  </si>
  <si>
    <t>koubo2_00862</t>
  </si>
  <si>
    <t>koubo2_00755</t>
  </si>
  <si>
    <t>koubo2_00756</t>
  </si>
  <si>
    <t>koubo2_00757</t>
  </si>
  <si>
    <t>koubo2_00758</t>
  </si>
  <si>
    <t>koubo2_00759</t>
  </si>
  <si>
    <t>koubo2_00760</t>
  </si>
  <si>
    <t>koubo2_01313</t>
  </si>
  <si>
    <t>koubo2_00761</t>
  </si>
  <si>
    <t>koubo2_00762</t>
  </si>
  <si>
    <t>koubo2_00763</t>
  </si>
  <si>
    <t>koubo2_00764</t>
  </si>
  <si>
    <t>koubo2_00765</t>
  </si>
  <si>
    <t>koubo2_00766</t>
  </si>
  <si>
    <t>koubo2_00767</t>
  </si>
  <si>
    <t>koubo2_00768</t>
  </si>
  <si>
    <t>koubo2_02617</t>
  </si>
  <si>
    <t>koubo2_00813</t>
  </si>
  <si>
    <t>koubo2_00814</t>
  </si>
  <si>
    <t>koubo2_00815</t>
  </si>
  <si>
    <t>koubo2_00769</t>
  </si>
  <si>
    <t>koubo2_02618</t>
  </si>
  <si>
    <t>koubo2_00771</t>
  </si>
  <si>
    <t>koubo2_01314</t>
  </si>
  <si>
    <t>koubo2_00772</t>
  </si>
  <si>
    <t>koubo2_00863</t>
  </si>
  <si>
    <t>koubo2_00864</t>
  </si>
  <si>
    <t>koubo2_00865</t>
  </si>
  <si>
    <t>koubo2_00773</t>
  </si>
  <si>
    <t>koubo2_00774</t>
  </si>
  <si>
    <t>koubo2_00775</t>
  </si>
  <si>
    <t>koubo2_00776</t>
  </si>
  <si>
    <t>koubo2_00777</t>
  </si>
  <si>
    <t>koubo2_00778</t>
  </si>
  <si>
    <t>koubo2_01315</t>
  </si>
  <si>
    <t>koubo2_00779</t>
  </si>
  <si>
    <t>koubo2_00780</t>
  </si>
  <si>
    <t>koubo2_00781</t>
  </si>
  <si>
    <t>koubo2_00782</t>
  </si>
  <si>
    <t>koubo2_00783</t>
  </si>
  <si>
    <t>koubo2_00784</t>
  </si>
  <si>
    <t>koubo2_00785</t>
  </si>
  <si>
    <t>koubo2_00786</t>
  </si>
  <si>
    <t>koubo2_02619</t>
  </si>
  <si>
    <t>koubo2_00818</t>
  </si>
  <si>
    <t>koubo2_00819</t>
  </si>
  <si>
    <t>koubo2_00820</t>
  </si>
  <si>
    <t>koubo2_00787</t>
  </si>
  <si>
    <t>koubo2_02620</t>
  </si>
  <si>
    <t>koubo2_00789</t>
  </si>
  <si>
    <t>koubo2_01316</t>
  </si>
  <si>
    <t>koubo2_00790</t>
  </si>
  <si>
    <t>koubo2_00866</t>
  </si>
  <si>
    <t>koubo2_00867</t>
  </si>
  <si>
    <t>koubo2_00868</t>
  </si>
  <si>
    <t>koubo2_00791</t>
  </si>
  <si>
    <t>koubo2_00792</t>
  </si>
  <si>
    <t>koubo2_00793</t>
  </si>
  <si>
    <t>koubo2_00794</t>
  </si>
  <si>
    <t>koubo2_00795</t>
  </si>
  <si>
    <t>koubo2_00796</t>
  </si>
  <si>
    <t>koubo2_01317</t>
  </si>
  <si>
    <t>koubo2_00797</t>
  </si>
  <si>
    <t>koubo2_00798</t>
  </si>
  <si>
    <t>koubo2_00799</t>
  </si>
  <si>
    <t>koubo2_00800</t>
  </si>
  <si>
    <t>koubo2_00801</t>
  </si>
  <si>
    <t>koubo2_00802</t>
  </si>
  <si>
    <t>koubo2_00803</t>
  </si>
  <si>
    <t>koubo2_00804</t>
  </si>
  <si>
    <t>koubo2_02621</t>
  </si>
  <si>
    <t>koubo2_00823</t>
  </si>
  <si>
    <t>koubo2_00824</t>
  </si>
  <si>
    <t>koubo2_00825</t>
  </si>
  <si>
    <t>koubo2_00869</t>
  </si>
  <si>
    <t>koubo2_00346</t>
  </si>
  <si>
    <t>koubo2_00345</t>
  </si>
  <si>
    <t>koubo2_02417</t>
  </si>
  <si>
    <t>：入力不要(入力内容に応じ、不要な項目はグレーアウトされます)</t>
    <rPh sb="1" eb="3">
      <t>ニュウリョク</t>
    </rPh>
    <rPh sb="3" eb="5">
      <t>フヨウ</t>
    </rPh>
    <rPh sb="6" eb="8">
      <t>ニュウリョク</t>
    </rPh>
    <rPh sb="8" eb="10">
      <t>ナイヨウ</t>
    </rPh>
    <rPh sb="11" eb="12">
      <t>オウ</t>
    </rPh>
    <rPh sb="14" eb="16">
      <t>フヨウ</t>
    </rPh>
    <rPh sb="17" eb="19">
      <t>コウモク</t>
    </rPh>
    <phoneticPr fontId="2"/>
  </si>
  <si>
    <t>koubo2_02421</t>
  </si>
  <si>
    <t>koubo2_02682</t>
  </si>
  <si>
    <t>koubo2_02422</t>
  </si>
  <si>
    <t>koubo2_02423</t>
  </si>
  <si>
    <t>koubo2_02424</t>
  </si>
  <si>
    <t>koubo2_02425</t>
  </si>
  <si>
    <t>koubo2_02426</t>
  </si>
  <si>
    <t>koubo2_02427</t>
  </si>
  <si>
    <t>koubo2_02428</t>
  </si>
  <si>
    <t>koubo2_02429</t>
  </si>
  <si>
    <t>koubo2_02430</t>
  </si>
  <si>
    <t>koubo2_02431</t>
  </si>
  <si>
    <t>koubo2_02432</t>
  </si>
  <si>
    <t>koubo2_02433</t>
  </si>
  <si>
    <t>koubo2_02434</t>
  </si>
  <si>
    <t>koubo2_02435</t>
  </si>
  <si>
    <t>koubo2_02436</t>
  </si>
  <si>
    <t>koubo2_02437</t>
  </si>
  <si>
    <t>koubo2_02438</t>
  </si>
  <si>
    <t>koubo2_02439</t>
  </si>
  <si>
    <t>koubo2_02440</t>
  </si>
  <si>
    <t>koubo2_02441</t>
  </si>
  <si>
    <t>koubo2_02442</t>
  </si>
  <si>
    <t>koubo2_02683</t>
  </si>
  <si>
    <t>koubo2_02575</t>
  </si>
  <si>
    <t>koubo2_02576</t>
  </si>
  <si>
    <t>koubo2_02577</t>
  </si>
  <si>
    <t>koubo2_02443</t>
  </si>
  <si>
    <t>koubo2_02684</t>
  </si>
  <si>
    <t>koubo2_02444</t>
  </si>
  <si>
    <t>koubo2_02445</t>
  </si>
  <si>
    <t>koubo2_02446</t>
  </si>
  <si>
    <t>koubo2_02447</t>
  </si>
  <si>
    <t>koubo2_02448</t>
  </si>
  <si>
    <t>koubo2_02449</t>
  </si>
  <si>
    <t>koubo2_02450</t>
  </si>
  <si>
    <t>koubo2_02451</t>
  </si>
  <si>
    <t>koubo2_02452</t>
  </si>
  <si>
    <t>koubo2_02453</t>
  </si>
  <si>
    <t>koubo2_02454</t>
  </si>
  <si>
    <t>koubo2_02455</t>
  </si>
  <si>
    <t>koubo2_02456</t>
  </si>
  <si>
    <t>koubo2_02457</t>
  </si>
  <si>
    <t>koubo2_02458</t>
  </si>
  <si>
    <t>koubo2_02459</t>
  </si>
  <si>
    <t>koubo2_02460</t>
  </si>
  <si>
    <t>koubo2_02461</t>
  </si>
  <si>
    <t>koubo2_02462</t>
  </si>
  <si>
    <t>koubo2_02463</t>
  </si>
  <si>
    <t>koubo2_02464</t>
  </si>
  <si>
    <t>koubo2_02685</t>
  </si>
  <si>
    <t>koubo2_02578</t>
  </si>
  <si>
    <t>koubo2_02579</t>
  </si>
  <si>
    <t>koubo2_02580</t>
  </si>
  <si>
    <t>koubo2_02465</t>
  </si>
  <si>
    <t>koubo2_02686</t>
  </si>
  <si>
    <t>koubo2_02466</t>
  </si>
  <si>
    <t>koubo2_02467</t>
  </si>
  <si>
    <t>koubo2_02468</t>
  </si>
  <si>
    <t>koubo2_02469</t>
  </si>
  <si>
    <t>koubo2_02470</t>
  </si>
  <si>
    <t>koubo2_02471</t>
  </si>
  <si>
    <t>koubo2_02472</t>
  </si>
  <si>
    <t>koubo2_02473</t>
  </si>
  <si>
    <t>koubo2_02474</t>
  </si>
  <si>
    <t>koubo2_02475</t>
  </si>
  <si>
    <t>koubo2_02476</t>
  </si>
  <si>
    <t>koubo2_02477</t>
  </si>
  <si>
    <t>koubo2_02478</t>
  </si>
  <si>
    <t>koubo2_02479</t>
  </si>
  <si>
    <t>koubo2_02480</t>
  </si>
  <si>
    <t>koubo2_02481</t>
  </si>
  <si>
    <t>koubo2_02482</t>
  </si>
  <si>
    <t>koubo2_02483</t>
  </si>
  <si>
    <t>koubo2_02484</t>
  </si>
  <si>
    <t>koubo2_02485</t>
  </si>
  <si>
    <t>koubo2_02486</t>
  </si>
  <si>
    <t>koubo2_02687</t>
  </si>
  <si>
    <t>koubo2_02581</t>
  </si>
  <si>
    <t>koubo2_02582</t>
  </si>
  <si>
    <t>koubo2_02583</t>
  </si>
  <si>
    <t>koubo2_02487</t>
  </si>
  <si>
    <t>koubo2_02688</t>
  </si>
  <si>
    <t>koubo2_02488</t>
  </si>
  <si>
    <t>koubo2_02489</t>
  </si>
  <si>
    <t>koubo2_02490</t>
  </si>
  <si>
    <t>koubo2_02491</t>
  </si>
  <si>
    <t>koubo2_02492</t>
  </si>
  <si>
    <t>koubo2_02493</t>
  </si>
  <si>
    <t>koubo2_02494</t>
  </si>
  <si>
    <t>koubo2_02495</t>
  </si>
  <si>
    <t>koubo2_02496</t>
  </si>
  <si>
    <t>koubo2_02497</t>
  </si>
  <si>
    <t>koubo2_02498</t>
  </si>
  <si>
    <t>koubo2_02499</t>
  </si>
  <si>
    <t>koubo2_02500</t>
  </si>
  <si>
    <t>koubo2_02501</t>
  </si>
  <si>
    <t>koubo2_02502</t>
  </si>
  <si>
    <t>koubo2_02503</t>
  </si>
  <si>
    <t>koubo2_02504</t>
  </si>
  <si>
    <t>koubo2_02505</t>
  </si>
  <si>
    <t>koubo2_02506</t>
  </si>
  <si>
    <t>koubo2_02507</t>
  </si>
  <si>
    <t>koubo2_02508</t>
  </si>
  <si>
    <t>koubo2_02584</t>
  </si>
  <si>
    <t>koubo2_02585</t>
  </si>
  <si>
    <t>koubo2_02586</t>
  </si>
  <si>
    <t>koubo2_02509</t>
  </si>
  <si>
    <t>koubo2_02689</t>
  </si>
  <si>
    <t>koubo2_02510</t>
  </si>
  <si>
    <t>koubo2_02511</t>
  </si>
  <si>
    <t>koubo2_02512</t>
  </si>
  <si>
    <t>koubo2_02513</t>
  </si>
  <si>
    <t>koubo2_02514</t>
  </si>
  <si>
    <t>koubo2_02515</t>
  </si>
  <si>
    <t>koubo2_02516</t>
  </si>
  <si>
    <t>koubo2_02517</t>
  </si>
  <si>
    <t>koubo2_02518</t>
  </si>
  <si>
    <t>koubo2_02519</t>
  </si>
  <si>
    <t>koubo2_02520</t>
  </si>
  <si>
    <t>koubo2_02521</t>
  </si>
  <si>
    <t>koubo2_02522</t>
  </si>
  <si>
    <t>koubo2_02523</t>
  </si>
  <si>
    <t>koubo2_02524</t>
  </si>
  <si>
    <t>koubo2_02525</t>
  </si>
  <si>
    <t>koubo2_02526</t>
  </si>
  <si>
    <t>koubo2_02527</t>
  </si>
  <si>
    <t>koubo2_02528</t>
  </si>
  <si>
    <t>koubo2_02529</t>
  </si>
  <si>
    <t>koubo2_02530</t>
  </si>
  <si>
    <t>koubo2_02690</t>
  </si>
  <si>
    <t>koubo2_02587</t>
  </si>
  <si>
    <t>koubo2_02588</t>
  </si>
  <si>
    <t>koubo2_02589</t>
  </si>
  <si>
    <t>koubo2_02531</t>
  </si>
  <si>
    <t>koubo2_02691</t>
  </si>
  <si>
    <t>koubo2_02532</t>
  </si>
  <si>
    <t>koubo2_02533</t>
  </si>
  <si>
    <t>koubo2_02534</t>
  </si>
  <si>
    <t>koubo2_02535</t>
  </si>
  <si>
    <t>koubo2_02536</t>
  </si>
  <si>
    <t>koubo2_02537</t>
  </si>
  <si>
    <t>koubo2_02538</t>
  </si>
  <si>
    <t>koubo2_02539</t>
  </si>
  <si>
    <t>koubo2_02540</t>
  </si>
  <si>
    <t>koubo2_02541</t>
  </si>
  <si>
    <t>koubo2_02542</t>
  </si>
  <si>
    <t>koubo2_02543</t>
  </si>
  <si>
    <t>koubo2_02544</t>
  </si>
  <si>
    <t>koubo2_02545</t>
  </si>
  <si>
    <t>koubo2_02546</t>
  </si>
  <si>
    <t>koubo2_02547</t>
  </si>
  <si>
    <t>koubo2_02548</t>
  </si>
  <si>
    <t>koubo2_02549</t>
  </si>
  <si>
    <t>koubo2_02550</t>
  </si>
  <si>
    <t>koubo2_02551</t>
  </si>
  <si>
    <t>koubo2_02552</t>
  </si>
  <si>
    <t>koubo2_02692</t>
  </si>
  <si>
    <t>koubo2_02590</t>
  </si>
  <si>
    <t>koubo2_02591</t>
  </si>
  <si>
    <t>koubo2_02592</t>
  </si>
  <si>
    <t>koubo2_02553</t>
  </si>
  <si>
    <t>koubo2_02693</t>
  </si>
  <si>
    <t>koubo2_02554</t>
  </si>
  <si>
    <t>koubo2_02555</t>
  </si>
  <si>
    <t>koubo2_02556</t>
  </si>
  <si>
    <t>koubo2_02557</t>
  </si>
  <si>
    <t>koubo2_02558</t>
  </si>
  <si>
    <t>koubo2_02559</t>
  </si>
  <si>
    <t>koubo2_02560</t>
  </si>
  <si>
    <t>koubo2_02561</t>
  </si>
  <si>
    <t>koubo2_02562</t>
  </si>
  <si>
    <t>koubo2_02563</t>
  </si>
  <si>
    <t>koubo2_02564</t>
  </si>
  <si>
    <t>koubo2_02565</t>
  </si>
  <si>
    <t>koubo2_02566</t>
  </si>
  <si>
    <t>koubo2_02567</t>
  </si>
  <si>
    <t>koubo2_02568</t>
  </si>
  <si>
    <t>koubo2_02569</t>
  </si>
  <si>
    <t>koubo2_02570</t>
  </si>
  <si>
    <t>koubo2_02571</t>
  </si>
  <si>
    <t>koubo2_02572</t>
  </si>
  <si>
    <t>koubo2_02573</t>
  </si>
  <si>
    <t>koubo2_02574</t>
  </si>
  <si>
    <t>koubo2_02694</t>
  </si>
  <si>
    <t>koubo2_02593</t>
  </si>
  <si>
    <t>koubo2_02594</t>
  </si>
  <si>
    <t>koubo2_02595</t>
  </si>
  <si>
    <t>当該年度の"決算月(最終月)"を入力してください。</t>
    <rPh sb="0" eb="2">
      <t>トウガイ</t>
    </rPh>
    <rPh sb="2" eb="4">
      <t>ネンド</t>
    </rPh>
    <rPh sb="6" eb="8">
      <t>ケッサン</t>
    </rPh>
    <rPh sb="8" eb="9">
      <t>ヅキ</t>
    </rPh>
    <rPh sb="10" eb="12">
      <t>サイシュウ</t>
    </rPh>
    <rPh sb="12" eb="13">
      <t>ヅキ</t>
    </rPh>
    <rPh sb="16" eb="18">
      <t>ニュウリョク</t>
    </rPh>
    <phoneticPr fontId="2"/>
  </si>
  <si>
    <t>基準年度</t>
    <rPh sb="0" eb="2">
      <t>キジュン</t>
    </rPh>
    <rPh sb="2" eb="4">
      <t>ネンド</t>
    </rPh>
    <phoneticPr fontId="2"/>
  </si>
  <si>
    <t>直近の
事業年度</t>
    <rPh sb="0" eb="2">
      <t>チョッキン</t>
    </rPh>
    <rPh sb="4" eb="6">
      <t>ジギョウ</t>
    </rPh>
    <rPh sb="6" eb="8">
      <t>ネンド</t>
    </rPh>
    <phoneticPr fontId="2"/>
  </si>
  <si>
    <t>＜入力イメージ＞</t>
    <rPh sb="1" eb="3">
      <t>ニュウリョク</t>
    </rPh>
    <phoneticPr fontId="2"/>
  </si>
  <si>
    <t>小数を入力していても、セルの表示は小数点第1位が四捨五入された整数になります。</t>
    <phoneticPr fontId="2"/>
  </si>
  <si>
    <t>小数になっているかどうかは、確認したいセルを選択し、画面上部の数式バーからご確認ください。</t>
    <rPh sb="14" eb="16">
      <t>カクニン</t>
    </rPh>
    <rPh sb="22" eb="24">
      <t>センタク</t>
    </rPh>
    <phoneticPr fontId="2"/>
  </si>
  <si>
    <t>1年度目</t>
    <rPh sb="2" eb="3">
      <t>ド</t>
    </rPh>
    <rPh sb="3" eb="4">
      <t>メ</t>
    </rPh>
    <phoneticPr fontId="2"/>
  </si>
  <si>
    <t>2年度目</t>
    <rPh sb="2" eb="3">
      <t>ド</t>
    </rPh>
    <rPh sb="3" eb="4">
      <t>メ</t>
    </rPh>
    <phoneticPr fontId="2"/>
  </si>
  <si>
    <t>3年度目</t>
    <rPh sb="2" eb="3">
      <t>ド</t>
    </rPh>
    <rPh sb="3" eb="4">
      <t>メ</t>
    </rPh>
    <phoneticPr fontId="2"/>
  </si>
  <si>
    <t>4年度目</t>
    <rPh sb="2" eb="3">
      <t>ド</t>
    </rPh>
    <rPh sb="3" eb="4">
      <t>メ</t>
    </rPh>
    <phoneticPr fontId="2"/>
  </si>
  <si>
    <t>5年度目</t>
    <rPh sb="2" eb="3">
      <t>ド</t>
    </rPh>
    <rPh sb="3" eb="4">
      <t>メ</t>
    </rPh>
    <phoneticPr fontId="2"/>
  </si>
  <si>
    <t>基準年度を入力すると、基準年度以降の「1年度目」~「5年度目」の年月が自動入力されます。</t>
    <rPh sb="0" eb="2">
      <t>キジュン</t>
    </rPh>
    <rPh sb="2" eb="4">
      <t>ネンド</t>
    </rPh>
    <rPh sb="5" eb="7">
      <t>ニュウリョク</t>
    </rPh>
    <rPh sb="11" eb="13">
      <t>キジュン</t>
    </rPh>
    <rPh sb="13" eb="15">
      <t>ネンド</t>
    </rPh>
    <rPh sb="15" eb="17">
      <t>イコウ</t>
    </rPh>
    <rPh sb="20" eb="22">
      <t>ネンド</t>
    </rPh>
    <rPh sb="22" eb="23">
      <t>メ</t>
    </rPh>
    <rPh sb="27" eb="28">
      <t>ネン</t>
    </rPh>
    <rPh sb="28" eb="30">
      <t>ドメ</t>
    </rPh>
    <rPh sb="32" eb="34">
      <t>ネンゲツ</t>
    </rPh>
    <rPh sb="35" eb="37">
      <t>ジドウ</t>
    </rPh>
    <rPh sb="37" eb="39">
      <t>ニュウリョク</t>
    </rPh>
    <phoneticPr fontId="2"/>
  </si>
  <si>
    <t>"3年間"の場合：「1年度目」(E列)～「3年度目」(G列)を入力</t>
    <rPh sb="2" eb="4">
      <t>ネンカン</t>
    </rPh>
    <rPh sb="6" eb="8">
      <t>バアイ</t>
    </rPh>
    <rPh sb="11" eb="12">
      <t>ネン</t>
    </rPh>
    <rPh sb="12" eb="14">
      <t>ドメ</t>
    </rPh>
    <rPh sb="17" eb="18">
      <t>レツ</t>
    </rPh>
    <rPh sb="22" eb="23">
      <t>ネン</t>
    </rPh>
    <rPh sb="23" eb="25">
      <t>ドメ</t>
    </rPh>
    <rPh sb="31" eb="33">
      <t>ニュウリョク</t>
    </rPh>
    <phoneticPr fontId="2"/>
  </si>
  <si>
    <t>"4年間"の場合：「1年度目」(E列)～「4年度目」(H列)を入力</t>
    <rPh sb="2" eb="4">
      <t>ネンカン</t>
    </rPh>
    <rPh sb="6" eb="8">
      <t>バアイ</t>
    </rPh>
    <rPh sb="11" eb="12">
      <t>ネン</t>
    </rPh>
    <rPh sb="12" eb="14">
      <t>ドメ</t>
    </rPh>
    <rPh sb="22" eb="23">
      <t>ネン</t>
    </rPh>
    <rPh sb="23" eb="25">
      <t>ドメ</t>
    </rPh>
    <phoneticPr fontId="2"/>
  </si>
  <si>
    <t>"5年間"の場合：「1年度目」(E列)～「5年度目」(I列)を入力</t>
    <rPh sb="2" eb="4">
      <t>ネンカン</t>
    </rPh>
    <rPh sb="6" eb="8">
      <t>バアイ</t>
    </rPh>
    <rPh sb="11" eb="12">
      <t>ネン</t>
    </rPh>
    <rPh sb="12" eb="14">
      <t>ドメ</t>
    </rPh>
    <rPh sb="22" eb="23">
      <t>ネン</t>
    </rPh>
    <rPh sb="23" eb="25">
      <t>ドメ</t>
    </rPh>
    <phoneticPr fontId="2"/>
  </si>
  <si>
    <t>❻</t>
    <phoneticPr fontId="2"/>
  </si>
  <si>
    <t>シート右側にある各補助対象要件のチェック欄が"OK"になっていることを確認してください。</t>
    <rPh sb="3" eb="4">
      <t>ミギ</t>
    </rPh>
    <rPh sb="4" eb="5">
      <t>ガワ</t>
    </rPh>
    <rPh sb="8" eb="9">
      <t>カク</t>
    </rPh>
    <rPh sb="9" eb="11">
      <t>ホジョ</t>
    </rPh>
    <rPh sb="11" eb="13">
      <t>タイショウ</t>
    </rPh>
    <rPh sb="13" eb="15">
      <t>ヨウケン</t>
    </rPh>
    <rPh sb="20" eb="21">
      <t>ラン</t>
    </rPh>
    <rPh sb="35" eb="37">
      <t>カクニン</t>
    </rPh>
    <phoneticPr fontId="2"/>
  </si>
  <si>
    <t>要件を満たしていない場合は"NG"になりますので、以下を参考に入力内容を修正してください。</t>
    <rPh sb="0" eb="2">
      <t>ヨウケン</t>
    </rPh>
    <rPh sb="3" eb="4">
      <t>ミ</t>
    </rPh>
    <rPh sb="25" eb="27">
      <t>イカ</t>
    </rPh>
    <phoneticPr fontId="2"/>
  </si>
  <si>
    <t>＜確認対象項目＞</t>
    <rPh sb="1" eb="3">
      <t>カクニン</t>
    </rPh>
    <rPh sb="3" eb="5">
      <t>タイショウ</t>
    </rPh>
    <rPh sb="5" eb="7">
      <t>コウモク</t>
    </rPh>
    <phoneticPr fontId="2"/>
  </si>
  <si>
    <t>直近の事業年度の「売上高」(C5)</t>
    <phoneticPr fontId="2"/>
  </si>
  <si>
    <t>直近の事業年度の「新事業進出を行う事業部門の売上高」(C6)</t>
    <phoneticPr fontId="2"/>
  </si>
  <si>
    <t>事業計画期間最終年度の「補助事業で新たに製造等する製品等の売上高」(G7~I7)</t>
    <phoneticPr fontId="2"/>
  </si>
  <si>
    <t>直近の事業年度の「付加価値額」(C16)</t>
    <phoneticPr fontId="2"/>
  </si>
  <si>
    <t>直近の事業年度の「新事業進出を行う事業部門の付加価値額」(C17)</t>
  </si>
  <si>
    <t>「付加価値額(C16)」=「営業利益(C11)」+「人件費(C13)」+「減価償却費(C14)」</t>
  </si>
  <si>
    <t>▶</t>
    <phoneticPr fontId="2"/>
  </si>
  <si>
    <t>＜確認観点(要件)＞</t>
    <rPh sb="1" eb="3">
      <t>カクニン</t>
    </rPh>
    <rPh sb="3" eb="5">
      <t>カンテン</t>
    </rPh>
    <rPh sb="6" eb="8">
      <t>ヨウケン</t>
    </rPh>
    <phoneticPr fontId="2"/>
  </si>
  <si>
    <t>次のいずれかを満たしているか。</t>
    <rPh sb="0" eb="1">
      <t>ツギ</t>
    </rPh>
    <rPh sb="7" eb="8">
      <t>ミ</t>
    </rPh>
    <phoneticPr fontId="2"/>
  </si>
  <si>
    <t>A</t>
    <phoneticPr fontId="2"/>
  </si>
  <si>
    <t>B</t>
    <phoneticPr fontId="2"/>
  </si>
  <si>
    <t>C</t>
    <phoneticPr fontId="2"/>
  </si>
  <si>
    <t>D</t>
    <phoneticPr fontId="2"/>
  </si>
  <si>
    <t>E</t>
    <phoneticPr fontId="2"/>
  </si>
  <si>
    <t>F</t>
    <phoneticPr fontId="2"/>
  </si>
  <si>
    <t>事業計画期間最終年度の「補助事業で新たに製造等する製品等の付加価値額」(G18~I18)</t>
    <phoneticPr fontId="2"/>
  </si>
  <si>
    <r>
      <t>事業計画期間最終年度において、新たに製造する製品等の売上高(</t>
    </r>
    <r>
      <rPr>
        <sz val="11"/>
        <color theme="4"/>
        <rFont val="Meiryo UI"/>
        <family val="3"/>
        <charset val="128"/>
        <scheme val="minor"/>
      </rPr>
      <t>A</t>
    </r>
    <r>
      <rPr>
        <sz val="11"/>
        <rFont val="Meiryo UI"/>
        <family val="3"/>
        <charset val="128"/>
        <scheme val="minor"/>
      </rPr>
      <t>)又は付加価値額(</t>
    </r>
    <r>
      <rPr>
        <sz val="11"/>
        <color theme="4"/>
        <rFont val="Meiryo UI"/>
        <family val="3"/>
        <charset val="128"/>
        <scheme val="minor"/>
      </rPr>
      <t>B</t>
    </r>
    <r>
      <rPr>
        <sz val="11"/>
        <rFont val="Meiryo UI"/>
        <family val="3"/>
        <charset val="128"/>
        <scheme val="minor"/>
      </rPr>
      <t>)が、</t>
    </r>
    <phoneticPr fontId="2"/>
  </si>
  <si>
    <r>
      <t>同事業年度の決算に基づく売上高のうち、新事業進出を行う事業部門の売上高(</t>
    </r>
    <r>
      <rPr>
        <sz val="11"/>
        <color theme="4"/>
        <rFont val="Meiryo UI"/>
        <family val="3"/>
        <charset val="128"/>
        <scheme val="minor"/>
      </rPr>
      <t>E</t>
    </r>
    <r>
      <rPr>
        <sz val="11"/>
        <rFont val="Meiryo UI"/>
        <family val="3"/>
        <charset val="128"/>
        <scheme val="minor"/>
      </rPr>
      <t>)が３億円以上である場合には、</t>
    </r>
    <phoneticPr fontId="2"/>
  </si>
  <si>
    <r>
      <t>応募申請時の直近の事業年度の決算に基づく売上高(</t>
    </r>
    <r>
      <rPr>
        <sz val="11"/>
        <color theme="4"/>
        <rFont val="Meiryo UI"/>
        <family val="3"/>
        <charset val="128"/>
        <scheme val="minor"/>
      </rPr>
      <t>C</t>
    </r>
    <r>
      <rPr>
        <sz val="11"/>
        <rFont val="Meiryo UI"/>
        <family val="3"/>
        <charset val="128"/>
        <scheme val="minor"/>
      </rPr>
      <t>)が10億円以上であり、かつ、</t>
    </r>
    <phoneticPr fontId="2"/>
  </si>
  <si>
    <r>
      <t>事業計画期間最終年度において、新たに製造等する製品等の売上高(</t>
    </r>
    <r>
      <rPr>
        <sz val="11"/>
        <color theme="4"/>
        <rFont val="Meiryo UI"/>
        <family val="3"/>
        <charset val="128"/>
        <scheme val="minor"/>
      </rPr>
      <t>A</t>
    </r>
    <r>
      <rPr>
        <sz val="11"/>
        <rFont val="Meiryo UI"/>
        <family val="3"/>
        <charset val="128"/>
        <scheme val="minor"/>
      </rPr>
      <t>)又は付加価値額(</t>
    </r>
    <r>
      <rPr>
        <sz val="11"/>
        <color theme="4"/>
        <rFont val="Meiryo UI"/>
        <family val="3"/>
        <charset val="128"/>
        <scheme val="minor"/>
      </rPr>
      <t>B</t>
    </r>
    <r>
      <rPr>
        <sz val="11"/>
        <rFont val="Meiryo UI"/>
        <family val="3"/>
        <charset val="128"/>
        <scheme val="minor"/>
      </rPr>
      <t>)が、</t>
    </r>
    <phoneticPr fontId="2"/>
  </si>
  <si>
    <r>
      <t>「新事業売上高要件」</t>
    </r>
    <r>
      <rPr>
        <sz val="11"/>
        <color theme="4" tint="-0.249977111117893"/>
        <rFont val="Meiryo UI"/>
        <family val="3"/>
        <charset val="128"/>
        <scheme val="minor"/>
      </rPr>
      <t>が"NG"の場合</t>
    </r>
    <rPh sb="1" eb="4">
      <t>シンジギョウ</t>
    </rPh>
    <rPh sb="4" eb="6">
      <t>ウリアゲ</t>
    </rPh>
    <rPh sb="6" eb="7">
      <t>ダカ</t>
    </rPh>
    <rPh sb="7" eb="9">
      <t>ヨウケン</t>
    </rPh>
    <rPh sb="16" eb="18">
      <t>バアイ</t>
    </rPh>
    <phoneticPr fontId="2"/>
  </si>
  <si>
    <t>事業計画期間最終年度の「付加価値額年平均成長率」(G19~I19)</t>
    <phoneticPr fontId="2"/>
  </si>
  <si>
    <t>事業計画期間最終年度の「従業員一人当たり付加価値額年平均成長率」(G21~I21)</t>
    <phoneticPr fontId="2"/>
  </si>
  <si>
    <t xml:space="preserve"> </t>
    <phoneticPr fontId="2"/>
  </si>
  <si>
    <t>^(1/事業計画年数(L2))-1}×100</t>
    <phoneticPr fontId="2"/>
  </si>
  <si>
    <t>事業計画期間最終年度の「付加価値額年平均成長率」(G19~I19)=</t>
    <phoneticPr fontId="2"/>
  </si>
  <si>
    <t>{(事業計画期間最終年度の「給与支給総額」(G22~I22) / 基準年度の「給与支給総額」(D22))</t>
    <phoneticPr fontId="2"/>
  </si>
  <si>
    <t>事業計画期間最終年度の「給与支給総額年平均成長率」(G23~I23)</t>
  </si>
  <si>
    <t>事業計画期間最終年度の「給与支給総額年平均成長率」(G23~I23)</t>
    <phoneticPr fontId="2"/>
  </si>
  <si>
    <t>事業計画期間最終年度の「給与支給総額年平均成長率」(G23~I23)=</t>
    <phoneticPr fontId="2"/>
  </si>
  <si>
    <t>「^」はべき乗を示します。</t>
    <rPh sb="6" eb="7">
      <t>ジョウ</t>
    </rPh>
    <rPh sb="8" eb="9">
      <t>シメ</t>
    </rPh>
    <phoneticPr fontId="2"/>
  </si>
  <si>
    <t>事業計画期間最終年度の「従業員一人当たり付加価値額年平均成長率」(G21~I21)=</t>
    <rPh sb="12" eb="15">
      <t>ジュウギョウイン</t>
    </rPh>
    <rPh sb="15" eb="17">
      <t>ヒトリ</t>
    </rPh>
    <rPh sb="17" eb="18">
      <t>ア</t>
    </rPh>
    <phoneticPr fontId="2"/>
  </si>
  <si>
    <t>{(事業計画期間最終年度の「従業員一人当たりの付加価値額」(G20~I20) / 基準年度の「付加価値額」(D16))</t>
    <rPh sb="14" eb="17">
      <t>ジュウギョウイン</t>
    </rPh>
    <rPh sb="17" eb="19">
      <t>ヒトリ</t>
    </rPh>
    <rPh sb="19" eb="20">
      <t>ア</t>
    </rPh>
    <phoneticPr fontId="2"/>
  </si>
  <si>
    <t>{(事業計画期間最終年度の「付加価値額」(G16~I16) / 基準年度の「付加価値額」(D16))</t>
    <phoneticPr fontId="2"/>
  </si>
  <si>
    <t>「従業員一人当たりの付加価値額」(G20~I20)=「付加価値額」(G16~I16)÷「従業員数」(G15~I15)</t>
    <rPh sb="21" eb="23">
      <t>フカ</t>
    </rPh>
    <rPh sb="23" eb="25">
      <t>カチ</t>
    </rPh>
    <phoneticPr fontId="2"/>
  </si>
  <si>
    <t>事業計画期間最終年度の「従業員一人当たりの給与支給総額年平均成長率」(G25~I25)</t>
    <phoneticPr fontId="2"/>
  </si>
  <si>
    <t>事業計画期間最終年度の「従業員一人当たりの給与支給総額年平均成長率」(G25~I25)=</t>
    <phoneticPr fontId="2"/>
  </si>
  <si>
    <t>{(事業計画期間最終年度の「従業員一人当たりの給与支給総額」(G24~I24) / 基準年度の「給与支給総額」(D22))</t>
    <rPh sb="14" eb="17">
      <t>ジュウギョウイン</t>
    </rPh>
    <rPh sb="17" eb="19">
      <t>ヒトリ</t>
    </rPh>
    <rPh sb="19" eb="20">
      <t>ア</t>
    </rPh>
    <phoneticPr fontId="2"/>
  </si>
  <si>
    <t>「従業員一人当たりの給与支給総額」(G24~I24)=「給与支給総額」(G22~I22)÷「従業員数」(G15~I15)</t>
    <rPh sb="10" eb="12">
      <t>キュウヨ</t>
    </rPh>
    <rPh sb="12" eb="14">
      <t>シキュウ</t>
    </rPh>
    <rPh sb="14" eb="15">
      <t>ソウ</t>
    </rPh>
    <rPh sb="22" eb="24">
      <t>フカ</t>
    </rPh>
    <rPh sb="28" eb="30">
      <t>キュウヨ</t>
    </rPh>
    <rPh sb="30" eb="32">
      <t>シキュウ</t>
    </rPh>
    <rPh sb="32" eb="34">
      <t>ソウガク</t>
    </rPh>
    <phoneticPr fontId="2"/>
  </si>
  <si>
    <r>
      <t>「付加価値額要件」</t>
    </r>
    <r>
      <rPr>
        <sz val="11"/>
        <color theme="4" tint="-0.249977111117893"/>
        <rFont val="Meiryo UI"/>
        <family val="3"/>
        <charset val="128"/>
        <scheme val="minor"/>
      </rPr>
      <t>が"NG"の場合</t>
    </r>
    <rPh sb="1" eb="3">
      <t>フカ</t>
    </rPh>
    <rPh sb="3" eb="5">
      <t>カチ</t>
    </rPh>
    <rPh sb="5" eb="6">
      <t>ガク</t>
    </rPh>
    <rPh sb="6" eb="8">
      <t>ヨウケン</t>
    </rPh>
    <rPh sb="15" eb="17">
      <t>バアイ</t>
    </rPh>
    <phoneticPr fontId="2"/>
  </si>
  <si>
    <r>
      <t>「賃上げ要件」</t>
    </r>
    <r>
      <rPr>
        <sz val="11"/>
        <color theme="4" tint="-0.249977111117893"/>
        <rFont val="Meiryo UI"/>
        <family val="3"/>
        <charset val="128"/>
        <scheme val="minor"/>
      </rPr>
      <t>が"NG"の場合</t>
    </r>
    <rPh sb="1" eb="3">
      <t>チンア</t>
    </rPh>
    <rPh sb="4" eb="6">
      <t>ヨウケン</t>
    </rPh>
    <rPh sb="13" eb="15">
      <t>バアイ</t>
    </rPh>
    <phoneticPr fontId="2"/>
  </si>
  <si>
    <r>
      <t>「事業場内最賃水準要件」</t>
    </r>
    <r>
      <rPr>
        <sz val="11"/>
        <color theme="4" tint="-0.249977111117893"/>
        <rFont val="Meiryo UI"/>
        <family val="3"/>
        <charset val="128"/>
        <scheme val="minor"/>
      </rPr>
      <t>が"NG"の場合</t>
    </r>
    <rPh sb="1" eb="4">
      <t>ジギョウジョウ</t>
    </rPh>
    <rPh sb="4" eb="5">
      <t>ナイ</t>
    </rPh>
    <rPh sb="5" eb="7">
      <t>サイチン</t>
    </rPh>
    <rPh sb="7" eb="9">
      <t>スイジュン</t>
    </rPh>
    <rPh sb="9" eb="11">
      <t>ヨウケン</t>
    </rPh>
    <rPh sb="18" eb="20">
      <t>バアイ</t>
    </rPh>
    <phoneticPr fontId="2"/>
  </si>
  <si>
    <r>
      <t>「賃上げ特例要件」</t>
    </r>
    <r>
      <rPr>
        <sz val="11"/>
        <color theme="4" tint="-0.249977111117893"/>
        <rFont val="Meiryo UI"/>
        <family val="3"/>
        <charset val="128"/>
        <scheme val="minor"/>
      </rPr>
      <t>が"NG"の場合</t>
    </r>
    <rPh sb="1" eb="3">
      <t>チンア</t>
    </rPh>
    <rPh sb="4" eb="6">
      <t>トクレイ</t>
    </rPh>
    <rPh sb="6" eb="8">
      <t>ヨウケン</t>
    </rPh>
    <rPh sb="15" eb="17">
      <t>バアイ</t>
    </rPh>
    <phoneticPr fontId="2"/>
  </si>
  <si>
    <t>事業計画期間中の「事業場内最低賃金」(E27~I27)</t>
  </si>
  <si>
    <t>補助事業終了後3~5年の事業計画期間において、付加価値額(又は従業員一人当たり付加価値額)の</t>
    <phoneticPr fontId="2"/>
  </si>
  <si>
    <r>
      <t>年平均成長率(</t>
    </r>
    <r>
      <rPr>
        <sz val="11"/>
        <color theme="4"/>
        <rFont val="Meiryo UI"/>
        <family val="3"/>
        <charset val="128"/>
        <scheme val="minor"/>
      </rPr>
      <t>A</t>
    </r>
    <r>
      <rPr>
        <sz val="11"/>
        <rFont val="Meiryo UI"/>
        <family val="3"/>
        <charset val="128"/>
        <scheme val="minor"/>
      </rPr>
      <t>または</t>
    </r>
    <r>
      <rPr>
        <sz val="11"/>
        <color theme="4"/>
        <rFont val="Meiryo UI"/>
        <family val="3"/>
        <charset val="128"/>
        <scheme val="minor"/>
      </rPr>
      <t>B</t>
    </r>
    <r>
      <rPr>
        <sz val="11"/>
        <rFont val="Meiryo UI"/>
        <family val="3"/>
        <charset val="128"/>
        <scheme val="minor"/>
      </rPr>
      <t>)が4.0%以上増加する見込みの事業計画となっているか。</t>
    </r>
    <phoneticPr fontId="2"/>
  </si>
  <si>
    <t>事業実施都道府県における最低賃金の直近5年間(令和元年度を基準とし、令和2年度～令和6年度の5年間をいう。)の</t>
    <phoneticPr fontId="2"/>
  </si>
  <si>
    <t>年平均成長率以上増加させること</t>
    <phoneticPr fontId="2"/>
  </si>
  <si>
    <t>要件としてはいずれかを満たせば良いですが、応募申請時点では両方を満たす目標値を設定する必要があります。</t>
    <rPh sb="0" eb="2">
      <t>ヨウケン</t>
    </rPh>
    <rPh sb="11" eb="12">
      <t>ミ</t>
    </rPh>
    <rPh sb="15" eb="16">
      <t>ヨ</t>
    </rPh>
    <rPh sb="21" eb="23">
      <t>オウボ</t>
    </rPh>
    <rPh sb="23" eb="25">
      <t>シンセイ</t>
    </rPh>
    <rPh sb="25" eb="27">
      <t>ジテン</t>
    </rPh>
    <rPh sb="29" eb="31">
      <t>リョウホウ</t>
    </rPh>
    <rPh sb="32" eb="33">
      <t>ミ</t>
    </rPh>
    <rPh sb="35" eb="38">
      <t>モクヒョウチ</t>
    </rPh>
    <rPh sb="39" eb="41">
      <t>セッテイ</t>
    </rPh>
    <rPh sb="43" eb="45">
      <t>ヒツヨウ</t>
    </rPh>
    <phoneticPr fontId="2"/>
  </si>
  <si>
    <r>
      <t>補助事業終了後3~5年の事業計画期間において、一人当たり給与支給総額の年平均成長率(</t>
    </r>
    <r>
      <rPr>
        <sz val="11"/>
        <color theme="4"/>
        <rFont val="Meiryo UI"/>
        <family val="3"/>
        <charset val="128"/>
        <scheme val="minor"/>
      </rPr>
      <t>A</t>
    </r>
    <r>
      <rPr>
        <sz val="11"/>
        <rFont val="Meiryo UI"/>
        <family val="3"/>
        <charset val="128"/>
        <scheme val="minor"/>
      </rPr>
      <t>)を、</t>
    </r>
    <phoneticPr fontId="2"/>
  </si>
  <si>
    <r>
      <t>補助事業終了後3~5年の事業計画期間において、給与支給総額の年平均成長率(</t>
    </r>
    <r>
      <rPr>
        <sz val="11"/>
        <color theme="4"/>
        <rFont val="Meiryo UI"/>
        <family val="3"/>
        <charset val="128"/>
        <scheme val="minor"/>
      </rPr>
      <t>B</t>
    </r>
    <r>
      <rPr>
        <sz val="11"/>
        <rFont val="Meiryo UI"/>
        <family val="3"/>
        <charset val="128"/>
        <scheme val="minor"/>
      </rPr>
      <t>)を2.5%以上増加させること</t>
    </r>
    <phoneticPr fontId="2"/>
  </si>
  <si>
    <t>補助事業終了後3~5年の事業計画期間において、以下の水準以上の賃上げ目標が設定されているか。</t>
    <rPh sb="34" eb="36">
      <t>モクヒョウ</t>
    </rPh>
    <rPh sb="37" eb="39">
      <t>セッテイ</t>
    </rPh>
    <phoneticPr fontId="2"/>
  </si>
  <si>
    <t>補助事業実施場所都道府県における地域別最低賃金より30円以上高い水準であるか。</t>
    <phoneticPr fontId="2"/>
  </si>
  <si>
    <r>
      <t>補助事業終了後3~5年の事業計画期間において、毎年、事業場内最低賃金(</t>
    </r>
    <r>
      <rPr>
        <sz val="11"/>
        <color theme="4"/>
        <rFont val="Meiryo UI"/>
        <family val="3"/>
        <charset val="128"/>
        <scheme val="minor"/>
      </rPr>
      <t>A</t>
    </r>
    <r>
      <rPr>
        <sz val="11"/>
        <rFont val="Meiryo UI"/>
        <family val="3"/>
        <charset val="128"/>
        <scheme val="minor"/>
      </rPr>
      <t>)が</t>
    </r>
    <phoneticPr fontId="2"/>
  </si>
  <si>
    <t>事業計画期間の都道府県における地域別最低賃金は、応募申請時点では未発表のため、</t>
    <rPh sb="0" eb="2">
      <t>ジギョウ</t>
    </rPh>
    <rPh sb="2" eb="4">
      <t>ケイカク</t>
    </rPh>
    <rPh sb="4" eb="6">
      <t>キカン</t>
    </rPh>
    <rPh sb="24" eb="26">
      <t>オウボ</t>
    </rPh>
    <rPh sb="26" eb="28">
      <t>シンセイ</t>
    </rPh>
    <rPh sb="28" eb="30">
      <t>ジテン</t>
    </rPh>
    <rPh sb="32" eb="35">
      <t>ミハッピョウ</t>
    </rPh>
    <phoneticPr fontId="2"/>
  </si>
  <si>
    <t>最低でも応募申請時点で公表されている金額に対して30円以上高い水準が設定されている必要があります。</t>
    <rPh sb="0" eb="2">
      <t>サイテイ</t>
    </rPh>
    <rPh sb="4" eb="6">
      <t>オウボ</t>
    </rPh>
    <rPh sb="6" eb="8">
      <t>シンセイ</t>
    </rPh>
    <rPh sb="8" eb="10">
      <t>ジテン</t>
    </rPh>
    <rPh sb="11" eb="13">
      <t>コウヒョウ</t>
    </rPh>
    <rPh sb="18" eb="20">
      <t>キンガク</t>
    </rPh>
    <rPh sb="21" eb="22">
      <t>タイ</t>
    </rPh>
    <rPh sb="26" eb="27">
      <t>エン</t>
    </rPh>
    <rPh sb="27" eb="29">
      <t>イジョウ</t>
    </rPh>
    <rPh sb="29" eb="30">
      <t>タカ</t>
    </rPh>
    <rPh sb="31" eb="33">
      <t>スイジュン</t>
    </rPh>
    <rPh sb="34" eb="36">
      <t>セッテイ</t>
    </rPh>
    <rPh sb="41" eb="43">
      <t>ヒツヨウ</t>
    </rPh>
    <phoneticPr fontId="2"/>
  </si>
  <si>
    <t>補助事業終了後3~5年の事業計画期間において、以下の要件をいずれも満たしているか。</t>
  </si>
  <si>
    <t>(1)</t>
    <phoneticPr fontId="2"/>
  </si>
  <si>
    <t>(2)</t>
    <phoneticPr fontId="2"/>
  </si>
  <si>
    <r>
      <t>応募申請時の総売上高(</t>
    </r>
    <r>
      <rPr>
        <sz val="11"/>
        <color theme="4"/>
        <rFont val="Meiryo UI"/>
        <family val="3"/>
        <charset val="128"/>
        <scheme val="minor"/>
      </rPr>
      <t>C</t>
    </r>
    <r>
      <rPr>
        <sz val="11"/>
        <rFont val="Meiryo UI"/>
        <family val="3"/>
        <charset val="128"/>
        <scheme val="minor"/>
      </rPr>
      <t>)の10％又は総付加価値額(</t>
    </r>
    <r>
      <rPr>
        <sz val="11"/>
        <color theme="4"/>
        <rFont val="Meiryo UI"/>
        <family val="3"/>
        <charset val="128"/>
        <scheme val="minor"/>
      </rPr>
      <t>D</t>
    </r>
    <r>
      <rPr>
        <sz val="11"/>
        <rFont val="Meiryo UI"/>
        <family val="3"/>
        <charset val="128"/>
        <scheme val="minor"/>
      </rPr>
      <t>)の15％を占めることが見込まれるものであること</t>
    </r>
    <phoneticPr fontId="2"/>
  </si>
  <si>
    <r>
      <t>応募申請時の当該事業部門の売上高(</t>
    </r>
    <r>
      <rPr>
        <sz val="11"/>
        <color theme="4"/>
        <rFont val="Meiryo UI"/>
        <family val="3"/>
        <charset val="128"/>
        <scheme val="minor"/>
      </rPr>
      <t>E</t>
    </r>
    <r>
      <rPr>
        <sz val="11"/>
        <rFont val="Meiryo UI"/>
        <family val="3"/>
        <charset val="128"/>
        <scheme val="minor"/>
      </rPr>
      <t>)の10％又は付加価値額(</t>
    </r>
    <r>
      <rPr>
        <sz val="11"/>
        <color theme="4"/>
        <rFont val="Meiryo UI"/>
        <family val="3"/>
        <charset val="128"/>
        <scheme val="minor"/>
      </rPr>
      <t>F</t>
    </r>
    <r>
      <rPr>
        <sz val="11"/>
        <rFont val="Meiryo UI"/>
        <family val="3"/>
        <charset val="128"/>
        <scheme val="minor"/>
      </rPr>
      <t>)の15％以上を占めることが見込まれるものであること</t>
    </r>
    <phoneticPr fontId="2"/>
  </si>
  <si>
    <t>「賃上げ要件」の(2)の給与支給総額基準値に加え、</t>
    <phoneticPr fontId="2"/>
  </si>
  <si>
    <r>
      <t>更に年平均成長率(</t>
    </r>
    <r>
      <rPr>
        <sz val="11"/>
        <color theme="4"/>
        <rFont val="Meiryo UI"/>
        <family val="3"/>
        <charset val="128"/>
        <scheme val="minor"/>
      </rPr>
      <t>A</t>
    </r>
    <r>
      <rPr>
        <sz val="11"/>
        <rFont val="Meiryo UI"/>
        <family val="3"/>
        <charset val="128"/>
        <scheme val="minor"/>
      </rPr>
      <t>)＋3.5％(合計で年平均成長率(</t>
    </r>
    <r>
      <rPr>
        <sz val="11"/>
        <color theme="4"/>
        <rFont val="Meiryo UI"/>
        <family val="3"/>
        <charset val="128"/>
        <scheme val="minor"/>
      </rPr>
      <t>A</t>
    </r>
    <r>
      <rPr>
        <sz val="11"/>
        <rFont val="Meiryo UI"/>
        <family val="3"/>
        <charset val="128"/>
        <scheme val="minor"/>
      </rPr>
      <t>)＋6.0％)以上増加させること</t>
    </r>
    <phoneticPr fontId="2"/>
  </si>
  <si>
    <r>
      <t>「事業場内最賃水準要件」の事業場内最低賃金基準値に加え、更に＋20円(合計で＋50円以上)以上増加させること(</t>
    </r>
    <r>
      <rPr>
        <sz val="11"/>
        <color theme="4"/>
        <rFont val="Meiryo UI"/>
        <family val="3"/>
        <charset val="128"/>
        <scheme val="minor"/>
      </rPr>
      <t>B</t>
    </r>
    <r>
      <rPr>
        <sz val="11"/>
        <rFont val="Meiryo UI"/>
        <family val="3"/>
        <charset val="128"/>
        <scheme val="minor"/>
      </rPr>
      <t>)</t>
    </r>
    <phoneticPr fontId="2"/>
  </si>
  <si>
    <t>補助対象要件のチェック欄が"NG"の時の対応方法</t>
    <rPh sb="0" eb="2">
      <t>ホジョ</t>
    </rPh>
    <rPh sb="2" eb="4">
      <t>タイショウ</t>
    </rPh>
    <rPh sb="4" eb="6">
      <t>ヨウケン</t>
    </rPh>
    <rPh sb="11" eb="12">
      <t>ラン</t>
    </rPh>
    <rPh sb="18" eb="19">
      <t>トキ</t>
    </rPh>
    <rPh sb="20" eb="22">
      <t>タイオウ</t>
    </rPh>
    <rPh sb="22" eb="24">
      <t>ホウホウ</t>
    </rPh>
    <phoneticPr fontId="2"/>
  </si>
  <si>
    <t>💡</t>
    <phoneticPr fontId="2"/>
  </si>
  <si>
    <t>年平均成長率(%)
(R2~6年度)</t>
    <rPh sb="0" eb="3">
      <t>ネンヘイキン</t>
    </rPh>
    <rPh sb="3" eb="6">
      <t>セイチョウリツ</t>
    </rPh>
    <phoneticPr fontId="2"/>
  </si>
  <si>
    <t>補助事業実施期間終了後に提出される事業化状況報告において、毎年、事業場内最低賃金目標及び</t>
    <rPh sb="0" eb="4">
      <t>ホジョジギョウ</t>
    </rPh>
    <rPh sb="4" eb="8">
      <t>ジッシキカン</t>
    </rPh>
    <rPh sb="8" eb="11">
      <t>シュウリョウゴ</t>
    </rPh>
    <rPh sb="12" eb="14">
      <t>テイシュツ</t>
    </rPh>
    <rPh sb="29" eb="31">
      <t>マイトシ</t>
    </rPh>
    <rPh sb="32" eb="35">
      <t>ジギョウジョウ</t>
    </rPh>
    <rPh sb="35" eb="36">
      <t>ナイ</t>
    </rPh>
    <rPh sb="36" eb="38">
      <t>サイテイ</t>
    </rPh>
    <rPh sb="38" eb="40">
      <t>チンギン</t>
    </rPh>
    <rPh sb="40" eb="42">
      <t>モクヒョウ</t>
    </rPh>
    <rPh sb="42" eb="43">
      <t>オヨ</t>
    </rPh>
    <phoneticPr fontId="2"/>
  </si>
  <si>
    <t>事業場内最低賃金が該当年度における補助事業実施場所都道府県における地域別最低賃金より</t>
    <rPh sb="0" eb="4">
      <t>ジギョウジョウナイ</t>
    </rPh>
    <rPh sb="4" eb="8">
      <t>サイテイチンギン</t>
    </rPh>
    <phoneticPr fontId="2"/>
  </si>
  <si>
    <t>30円以上高い水準であるかの両方を審査します。</t>
    <rPh sb="14" eb="16">
      <t>リョウホウ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</si>
</sst>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m&quot;月&quot;"/>
    <numFmt numFmtId="177" formatCode="#,##0.0;[Red]\-#,##0.0"/>
  </numFmts>
  <fonts count="40" x14ac:knownFonts="1">
    <font>
      <sz val="11"/>
      <color theme="1"/>
      <name val="Meiryo UI"/>
      <family val="2"/>
      <scheme val="minor"/>
    </font>
    <font>
      <sz val="10"/>
      <color theme="1"/>
      <name val="Meiryo UI"/>
      <family val="3"/>
      <charset val="128"/>
    </font>
    <font>
      <sz val="6"/>
      <name val="Meiryo UI"/>
      <family val="3"/>
      <charset val="128"/>
      <scheme val="minor"/>
    </font>
    <font>
      <sz val="10"/>
      <color theme="0" tint="-0.14999847407452621"/>
      <name val="Meiryo UI"/>
      <family val="3"/>
      <charset val="128"/>
    </font>
    <font>
      <sz val="11"/>
      <color theme="1"/>
      <name val="Meiryo UI"/>
      <family val="2"/>
      <scheme val="minor"/>
    </font>
    <font>
      <sz val="12"/>
      <color theme="1"/>
      <name val="Meiryo UI"/>
      <family val="3"/>
      <charset val="128"/>
    </font>
    <font>
      <sz val="16"/>
      <color theme="1"/>
      <name val="Meiryo UI"/>
      <family val="3"/>
      <charset val="128"/>
    </font>
    <font>
      <sz val="16"/>
      <color rgb="FF0070C0"/>
      <name val="Meiryo UI"/>
      <family val="3"/>
      <charset val="128"/>
    </font>
    <font>
      <sz val="12"/>
      <color theme="1" tint="0.499984740745262"/>
      <name val="Meiryo UI"/>
      <family val="3"/>
      <charset val="128"/>
    </font>
    <font>
      <b/>
      <sz val="16"/>
      <color theme="0"/>
      <name val="Meiryo UI"/>
      <family val="3"/>
      <charset val="128"/>
    </font>
    <font>
      <b/>
      <sz val="16"/>
      <color theme="1"/>
      <name val="Meiryo UI"/>
      <family val="3"/>
      <charset val="128"/>
    </font>
    <font>
      <b/>
      <sz val="16"/>
      <color theme="4"/>
      <name val="Meiryo UI"/>
      <family val="3"/>
      <charset val="128"/>
    </font>
    <font>
      <sz val="11"/>
      <color theme="4"/>
      <name val="Meiryo UI"/>
      <family val="3"/>
      <charset val="128"/>
      <scheme val="minor"/>
    </font>
    <font>
      <b/>
      <sz val="16"/>
      <name val="Meiryo UI"/>
      <family val="3"/>
      <charset val="128"/>
    </font>
    <font>
      <b/>
      <sz val="12"/>
      <color theme="1"/>
      <name val="Meiryo UI"/>
      <family val="3"/>
      <charset val="128"/>
    </font>
    <font>
      <b/>
      <sz val="12"/>
      <name val="Meiryo UI"/>
      <family val="3"/>
      <charset val="128"/>
    </font>
    <font>
      <b/>
      <sz val="12"/>
      <color theme="0"/>
      <name val="Meiryo UI"/>
      <family val="3"/>
      <charset val="128"/>
    </font>
    <font>
      <b/>
      <sz val="14"/>
      <color theme="0"/>
      <name val="Meiryo UI"/>
      <family val="3"/>
      <charset val="128"/>
      <scheme val="minor"/>
    </font>
    <font>
      <sz val="11"/>
      <color theme="0"/>
      <name val="Meiryo UI"/>
      <family val="3"/>
      <charset val="128"/>
      <scheme val="minor"/>
    </font>
    <font>
      <b/>
      <sz val="11"/>
      <color theme="0"/>
      <name val="Meiryo UI"/>
      <family val="3"/>
      <charset val="128"/>
      <scheme val="minor"/>
    </font>
    <font>
      <sz val="11"/>
      <color theme="1"/>
      <name val="Meiryo UI"/>
      <family val="3"/>
      <charset val="128"/>
    </font>
    <font>
      <b/>
      <sz val="14"/>
      <color theme="4"/>
      <name val="Meiryo UI"/>
      <family val="3"/>
      <charset val="128"/>
    </font>
    <font>
      <sz val="6"/>
      <name val="Meiryo UI"/>
      <family val="2"/>
      <charset val="128"/>
      <scheme val="minor"/>
    </font>
    <font>
      <b/>
      <sz val="11"/>
      <color theme="1"/>
      <name val="Meiryo UI"/>
      <family val="3"/>
      <charset val="128"/>
    </font>
    <font>
      <b/>
      <sz val="11"/>
      <color theme="1" tint="0.249977111117893"/>
      <name val="Meiryo UI"/>
      <family val="3"/>
      <charset val="128"/>
      <scheme val="minor"/>
    </font>
    <font>
      <sz val="11"/>
      <color theme="1" tint="0.249977111117893"/>
      <name val="Meiryo UI"/>
      <family val="3"/>
      <charset val="128"/>
      <scheme val="minor"/>
    </font>
    <font>
      <sz val="11"/>
      <name val="Meiryo UI"/>
      <family val="3"/>
      <charset val="128"/>
      <scheme val="minor"/>
    </font>
    <font>
      <b/>
      <sz val="11"/>
      <color theme="4"/>
      <name val="Meiryo UI"/>
      <family val="3"/>
      <charset val="128"/>
      <scheme val="minor"/>
    </font>
    <font>
      <sz val="11"/>
      <color rgb="FF0070C0"/>
      <name val="Meiryo UI"/>
      <family val="2"/>
      <scheme val="minor"/>
    </font>
    <font>
      <sz val="11"/>
      <color theme="1" tint="0.499984740745262"/>
      <name val="Meiryo UI"/>
      <family val="2"/>
      <scheme val="minor"/>
    </font>
    <font>
      <sz val="11"/>
      <color theme="1" tint="0.499984740745262"/>
      <name val="Meiryo UI"/>
      <family val="3"/>
      <charset val="128"/>
      <scheme val="minor"/>
    </font>
    <font>
      <sz val="11"/>
      <name val="Meiryo UI"/>
      <family val="2"/>
      <scheme val="minor"/>
    </font>
    <font>
      <sz val="16"/>
      <color theme="0"/>
      <name val="Meiryo UI"/>
      <family val="3"/>
      <charset val="128"/>
    </font>
    <font>
      <sz val="10"/>
      <color rgb="FF000000"/>
      <name val="Meiryo UI"/>
      <family val="3"/>
      <charset val="128"/>
    </font>
    <font>
      <b/>
      <sz val="11"/>
      <name val="Meiryo UI"/>
      <family val="3"/>
      <charset val="128"/>
      <scheme val="minor"/>
    </font>
    <font>
      <b/>
      <sz val="11"/>
      <color theme="1"/>
      <name val="Meiryo UI"/>
      <family val="3"/>
      <charset val="128"/>
      <scheme val="minor"/>
    </font>
    <font>
      <sz val="11"/>
      <color theme="4" tint="-0.249977111117893"/>
      <name val="Meiryo UI"/>
      <family val="3"/>
      <charset val="128"/>
      <scheme val="minor"/>
    </font>
    <font>
      <b/>
      <sz val="11"/>
      <color theme="4" tint="-0.249977111117893"/>
      <name val="Meiryo UI"/>
      <family val="3"/>
      <charset val="128"/>
      <scheme val="minor"/>
    </font>
    <font>
      <sz val="11"/>
      <color theme="4" tint="-0.249977111117893"/>
      <name val="Segoe UI Symbol"/>
      <family val="3"/>
    </font>
    <font>
      <i/>
      <sz val="11"/>
      <color theme="1"/>
      <name val="Meiryo UI"/>
      <family val="3"/>
      <charset val="128"/>
      <scheme val="minor"/>
    </font>
  </fonts>
  <fills count="13">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bgColor indexed="64"/>
      </patternFill>
    </fill>
    <fill>
      <patternFill patternType="solid">
        <fgColor theme="5"/>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FEECF5"/>
        <bgColor indexed="64"/>
      </patternFill>
    </fill>
  </fills>
  <borders count="4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bottom style="thin">
        <color theme="0" tint="-0.34998626667073579"/>
      </bottom>
      <diagonal/>
    </border>
    <border>
      <left style="thick">
        <color theme="1" tint="0.24994659260841701"/>
      </left>
      <right style="thin">
        <color theme="0" tint="-0.34998626667073579"/>
      </right>
      <top style="thick">
        <color theme="1" tint="0.24994659260841701"/>
      </top>
      <bottom style="thin">
        <color theme="0" tint="-0.34998626667073579"/>
      </bottom>
      <diagonal/>
    </border>
    <border>
      <left style="thin">
        <color theme="0" tint="-0.34998626667073579"/>
      </left>
      <right style="thick">
        <color theme="1" tint="0.24994659260841701"/>
      </right>
      <top style="thick">
        <color theme="1" tint="0.24994659260841701"/>
      </top>
      <bottom style="thin">
        <color theme="0" tint="-0.34998626667073579"/>
      </bottom>
      <diagonal/>
    </border>
    <border>
      <left style="thick">
        <color theme="1" tint="0.24994659260841701"/>
      </left>
      <right style="thin">
        <color theme="0" tint="-0.34998626667073579"/>
      </right>
      <top style="thin">
        <color theme="0" tint="-0.34998626667073579"/>
      </top>
      <bottom style="thin">
        <color theme="0" tint="-0.34998626667073579"/>
      </bottom>
      <diagonal/>
    </border>
    <border>
      <left style="thick">
        <color theme="1" tint="0.24994659260841701"/>
      </left>
      <right style="thick">
        <color theme="1" tint="0.24994659260841701"/>
      </right>
      <top style="thin">
        <color theme="0" tint="-0.34998626667073579"/>
      </top>
      <bottom style="thick">
        <color theme="1" tint="0.24994659260841701"/>
      </bottom>
      <diagonal/>
    </border>
    <border>
      <left style="thin">
        <color theme="0" tint="-0.34998626667073579"/>
      </left>
      <right style="thin">
        <color theme="0" tint="-0.34998626667073579"/>
      </right>
      <top style="thin">
        <color theme="0" tint="-0.34998626667073579"/>
      </top>
      <bottom style="thick">
        <color theme="1" tint="0.24994659260841701"/>
      </bottom>
      <diagonal/>
    </border>
    <border>
      <left style="thin">
        <color theme="0" tint="-0.34998626667073579"/>
      </left>
      <right style="thick">
        <color theme="1" tint="0.24994659260841701"/>
      </right>
      <top style="thick">
        <color theme="1" tint="0.24994659260841701"/>
      </top>
      <bottom style="thick">
        <color theme="1" tint="0.24994659260841701"/>
      </bottom>
      <diagonal/>
    </border>
    <border>
      <left style="thin">
        <color theme="0" tint="-0.34998626667073579"/>
      </left>
      <right style="thin">
        <color theme="0" tint="-0.34998626667073579"/>
      </right>
      <top style="thick">
        <color theme="1" tint="0.24994659260841701"/>
      </top>
      <bottom style="thick">
        <color theme="1" tint="0.24994659260841701"/>
      </bottom>
      <diagonal/>
    </border>
    <border>
      <left style="thin">
        <color theme="0" tint="-0.34998626667073579"/>
      </left>
      <right style="thin">
        <color theme="0" tint="-0.34998626667073579"/>
      </right>
      <top style="thick">
        <color theme="1" tint="0.24994659260841701"/>
      </top>
      <bottom style="thin">
        <color theme="0" tint="-0.34998626667073579"/>
      </bottom>
      <diagonal/>
    </border>
    <border>
      <left style="thin">
        <color theme="0" tint="-0.34998626667073579"/>
      </left>
      <right style="thick">
        <color theme="1" tint="0.24994659260841701"/>
      </right>
      <top style="thin">
        <color theme="0" tint="-0.34998626667073579"/>
      </top>
      <bottom style="thick">
        <color theme="1" tint="0.24994659260841701"/>
      </bottom>
      <diagonal/>
    </border>
    <border>
      <left style="thin">
        <color theme="0" tint="-0.34998626667073579"/>
      </left>
      <right style="thick">
        <color theme="1" tint="0.24994659260841701"/>
      </right>
      <top style="thin">
        <color theme="0" tint="-0.34998626667073579"/>
      </top>
      <bottom style="thin">
        <color theme="0" tint="-0.34998626667073579"/>
      </bottom>
      <diagonal/>
    </border>
    <border>
      <left style="thick">
        <color theme="1" tint="0.24994659260841701"/>
      </left>
      <right style="thin">
        <color theme="0" tint="-0.34998626667073579"/>
      </right>
      <top style="thick">
        <color theme="1" tint="0.24994659260841701"/>
      </top>
      <bottom style="thick">
        <color theme="1" tint="0.24994659260841701"/>
      </bottom>
      <diagonal/>
    </border>
    <border>
      <left style="thick">
        <color theme="1" tint="0.24994659260841701"/>
      </left>
      <right style="thin">
        <color theme="0" tint="-0.34998626667073579"/>
      </right>
      <top style="thin">
        <color theme="0" tint="-0.34998626667073579"/>
      </top>
      <bottom style="thick">
        <color theme="1" tint="0.24994659260841701"/>
      </bottom>
      <diagonal/>
    </border>
    <border>
      <left style="thick">
        <color theme="1" tint="0.24994659260841701"/>
      </left>
      <right style="thick">
        <color theme="1" tint="0.24994659260841701"/>
      </right>
      <top style="thick">
        <color theme="1" tint="0.24994659260841701"/>
      </top>
      <bottom style="thick">
        <color theme="1" tint="0.24994659260841701"/>
      </bottom>
      <diagonal/>
    </border>
    <border>
      <left/>
      <right/>
      <top/>
      <bottom style="double">
        <color auto="1"/>
      </bottom>
      <diagonal/>
    </border>
    <border>
      <left style="thick">
        <color theme="1" tint="0.14996795556505021"/>
      </left>
      <right style="thick">
        <color theme="1" tint="0.14996795556505021"/>
      </right>
      <top style="thick">
        <color theme="1" tint="0.14996795556505021"/>
      </top>
      <bottom style="thin">
        <color theme="0" tint="-0.34998626667073579"/>
      </bottom>
      <diagonal/>
    </border>
    <border>
      <left style="thick">
        <color theme="1" tint="0.14996795556505021"/>
      </left>
      <right style="thick">
        <color theme="1" tint="0.14996795556505021"/>
      </right>
      <top style="thin">
        <color theme="0" tint="-0.34998626667073579"/>
      </top>
      <bottom style="thick">
        <color theme="1" tint="0.14996795556505021"/>
      </bottom>
      <diagonal/>
    </border>
    <border>
      <left/>
      <right/>
      <top style="thin">
        <color theme="0" tint="-0.34998626667073579"/>
      </top>
      <bottom style="thin">
        <color theme="0" tint="-0.34998626667073579"/>
      </bottom>
      <diagonal/>
    </border>
    <border>
      <left style="thick">
        <color theme="1" tint="0.14996795556505021"/>
      </left>
      <right style="thick">
        <color theme="1" tint="0.14996795556505021"/>
      </right>
      <top/>
      <bottom/>
      <diagonal/>
    </border>
    <border>
      <left/>
      <right/>
      <top/>
      <bottom style="thin">
        <color auto="1"/>
      </bottom>
      <diagonal/>
    </border>
    <border>
      <left/>
      <right/>
      <top/>
      <bottom style="thin">
        <color theme="0" tint="-0.34998626667073579"/>
      </bottom>
      <diagonal/>
    </border>
    <border>
      <left style="thick">
        <color theme="1" tint="0.24994659260841701"/>
      </left>
      <right/>
      <top style="thick">
        <color theme="1" tint="0.24994659260841701"/>
      </top>
      <bottom style="thick">
        <color theme="1" tint="0.24994659260841701"/>
      </bottom>
      <diagonal/>
    </border>
    <border>
      <left/>
      <right/>
      <top style="thick">
        <color theme="1" tint="0.24994659260841701"/>
      </top>
      <bottom style="thick">
        <color theme="1" tint="0.24994659260841701"/>
      </bottom>
      <diagonal/>
    </border>
    <border>
      <left/>
      <right style="thick">
        <color theme="1" tint="0.24994659260841701"/>
      </right>
      <top style="thick">
        <color theme="1" tint="0.24994659260841701"/>
      </top>
      <bottom style="thick">
        <color theme="1" tint="0.24994659260841701"/>
      </bottom>
      <diagonal/>
    </border>
    <border>
      <left style="thick">
        <color theme="1" tint="0.24994659260841701"/>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ck">
        <color theme="1" tint="0.24994659260841701"/>
      </left>
      <right style="thin">
        <color theme="0" tint="-0.34998626667073579"/>
      </right>
      <top style="thick">
        <color theme="1" tint="0.24994659260841701"/>
      </top>
      <bottom/>
      <diagonal/>
    </border>
    <border>
      <left style="thin">
        <color theme="0" tint="-0.34998626667073579"/>
      </left>
      <right style="thick">
        <color theme="1" tint="0.24994659260841701"/>
      </right>
      <top style="thick">
        <color theme="1" tint="0.24994659260841701"/>
      </top>
      <bottom/>
      <diagonal/>
    </border>
    <border>
      <left style="thin">
        <color theme="0" tint="-0.34998626667073579"/>
      </left>
      <right style="thin">
        <color theme="0" tint="-0.34998626667073579"/>
      </right>
      <top/>
      <bottom style="thick">
        <color theme="1" tint="0.24994659260841701"/>
      </bottom>
      <diagonal/>
    </border>
    <border>
      <left/>
      <right style="thin">
        <color theme="0" tint="-0.34998626667073579"/>
      </right>
      <top style="thin">
        <color theme="0" tint="-0.34998626667073579"/>
      </top>
      <bottom style="thick">
        <color theme="1" tint="0.24994659260841701"/>
      </bottom>
      <diagonal/>
    </border>
    <border>
      <left/>
      <right/>
      <top style="thin">
        <color theme="0" tint="-0.34998626667073579"/>
      </top>
      <bottom style="thick">
        <color theme="1" tint="0.24994659260841701"/>
      </bottom>
      <diagonal/>
    </border>
    <border>
      <left style="thick">
        <color theme="0" tint="-0.24994659260841701"/>
      </left>
      <right/>
      <top style="thick">
        <color theme="0" tint="-0.24994659260841701"/>
      </top>
      <bottom/>
      <diagonal/>
    </border>
    <border>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style="thick">
        <color theme="0" tint="-0.24994659260841701"/>
      </left>
      <right/>
      <top/>
      <bottom style="thick">
        <color theme="0" tint="-0.24994659260841701"/>
      </bottom>
      <diagonal/>
    </border>
    <border>
      <left/>
      <right/>
      <top/>
      <bottom style="thick">
        <color theme="0" tint="-0.24994659260841701"/>
      </bottom>
      <diagonal/>
    </border>
    <border>
      <left/>
      <right style="thick">
        <color theme="0" tint="-0.24994659260841701"/>
      </right>
      <top/>
      <bottom style="thick">
        <color theme="0" tint="-0.24994659260841701"/>
      </bottom>
      <diagonal/>
    </border>
  </borders>
  <cellStyleXfs count="2">
    <xf numFmtId="0" fontId="0" fillId="0" borderId="0"/>
    <xf numFmtId="38" fontId="4" fillId="0" borderId="0" applyFont="0" applyFill="0" applyBorder="0" applyAlignment="0" applyProtection="0">
      <alignment vertical="center"/>
    </xf>
  </cellStyleXfs>
  <cellXfs count="169">
    <xf numFmtId="0" fontId="0" fillId="0" borderId="0" xfId="0"/>
    <xf numFmtId="0" fontId="1" fillId="8" borderId="0" xfId="0" applyFont="1" applyFill="1" applyAlignment="1">
      <alignment vertical="center"/>
    </xf>
    <xf numFmtId="0" fontId="5" fillId="8" borderId="0" xfId="0" applyFont="1" applyFill="1" applyAlignment="1">
      <alignment vertical="center"/>
    </xf>
    <xf numFmtId="0" fontId="3" fillId="8" borderId="0" xfId="0" applyFont="1" applyFill="1" applyAlignment="1">
      <alignment vertical="center"/>
    </xf>
    <xf numFmtId="38" fontId="7" fillId="3" borderId="1" xfId="1" applyFont="1" applyFill="1" applyBorder="1" applyAlignment="1">
      <alignment vertical="center"/>
    </xf>
    <xf numFmtId="176" fontId="7" fillId="3" borderId="7" xfId="0" applyNumberFormat="1" applyFont="1" applyFill="1" applyBorder="1" applyAlignment="1">
      <alignment vertical="center"/>
    </xf>
    <xf numFmtId="176" fontId="7" fillId="3" borderId="2" xfId="0" applyNumberFormat="1" applyFont="1" applyFill="1" applyBorder="1" applyAlignment="1">
      <alignment vertical="center"/>
    </xf>
    <xf numFmtId="38" fontId="7" fillId="3" borderId="3" xfId="1" applyFont="1" applyFill="1" applyBorder="1" applyAlignment="1">
      <alignment vertical="center"/>
    </xf>
    <xf numFmtId="38" fontId="7" fillId="3" borderId="4" xfId="1" applyFont="1" applyFill="1" applyBorder="1" applyAlignment="1">
      <alignment vertical="center"/>
    </xf>
    <xf numFmtId="177" fontId="7" fillId="3" borderId="4" xfId="1" applyNumberFormat="1" applyFont="1" applyFill="1" applyBorder="1" applyAlignment="1">
      <alignment vertical="center"/>
    </xf>
    <xf numFmtId="177" fontId="7" fillId="3" borderId="2" xfId="1" applyNumberFormat="1" applyFont="1" applyFill="1" applyBorder="1" applyAlignment="1">
      <alignment vertical="center"/>
    </xf>
    <xf numFmtId="38" fontId="6" fillId="3" borderId="9" xfId="1" applyFont="1" applyFill="1" applyBorder="1" applyAlignment="1">
      <alignment horizontal="right" vertical="center"/>
    </xf>
    <xf numFmtId="38" fontId="6" fillId="3" borderId="3" xfId="1" applyFont="1" applyFill="1" applyBorder="1" applyAlignment="1">
      <alignment horizontal="right" vertical="center"/>
    </xf>
    <xf numFmtId="38" fontId="6" fillId="3" borderId="8" xfId="1" applyFont="1" applyFill="1" applyBorder="1" applyAlignment="1">
      <alignment horizontal="right" vertical="center"/>
    </xf>
    <xf numFmtId="38" fontId="6" fillId="3" borderId="5" xfId="1" applyFont="1" applyFill="1" applyBorder="1" applyAlignment="1">
      <alignment horizontal="right" vertical="center"/>
    </xf>
    <xf numFmtId="38" fontId="6" fillId="3" borderId="2" xfId="1" applyFont="1" applyFill="1" applyBorder="1" applyAlignment="1">
      <alignment horizontal="right" vertical="center"/>
    </xf>
    <xf numFmtId="38" fontId="6" fillId="3" borderId="4" xfId="1" applyFont="1" applyFill="1" applyBorder="1" applyAlignment="1">
      <alignment horizontal="right" vertical="center"/>
    </xf>
    <xf numFmtId="38" fontId="6" fillId="3" borderId="6" xfId="1" applyFont="1" applyFill="1" applyBorder="1" applyAlignment="1">
      <alignment horizontal="right" vertical="center"/>
    </xf>
    <xf numFmtId="177" fontId="6" fillId="3" borderId="1" xfId="1" applyNumberFormat="1" applyFont="1" applyFill="1" applyBorder="1" applyAlignment="1">
      <alignment horizontal="right" vertical="center"/>
    </xf>
    <xf numFmtId="177" fontId="6" fillId="3" borderId="2" xfId="1" applyNumberFormat="1" applyFont="1" applyFill="1" applyBorder="1" applyAlignment="1">
      <alignment horizontal="right" vertical="center"/>
    </xf>
    <xf numFmtId="177" fontId="6" fillId="3" borderId="4" xfId="1" applyNumberFormat="1" applyFont="1" applyFill="1" applyBorder="1" applyAlignment="1">
      <alignment horizontal="right" vertical="center"/>
    </xf>
    <xf numFmtId="0" fontId="9" fillId="5" borderId="1" xfId="0" applyFont="1" applyFill="1" applyBorder="1" applyAlignment="1">
      <alignment horizontal="center" vertical="center"/>
    </xf>
    <xf numFmtId="0" fontId="0" fillId="0" borderId="23" xfId="0" applyBorder="1" applyAlignment="1">
      <alignment vertical="center"/>
    </xf>
    <xf numFmtId="0" fontId="0" fillId="0" borderId="0" xfId="0" applyAlignment="1">
      <alignment vertical="center"/>
    </xf>
    <xf numFmtId="55" fontId="0" fillId="0" borderId="0" xfId="0" applyNumberFormat="1" applyAlignment="1">
      <alignment vertical="center"/>
    </xf>
    <xf numFmtId="0" fontId="3" fillId="8" borderId="0" xfId="0" applyFont="1" applyFill="1" applyAlignment="1">
      <alignment horizontal="center" vertical="center" wrapText="1"/>
    </xf>
    <xf numFmtId="0" fontId="3" fillId="8" borderId="0" xfId="0" applyFont="1" applyFill="1" applyAlignment="1">
      <alignment horizontal="center" vertical="center"/>
    </xf>
    <xf numFmtId="0" fontId="9" fillId="5" borderId="6" xfId="0" applyFont="1" applyFill="1" applyBorder="1" applyAlignment="1">
      <alignment horizontal="center" vertical="center"/>
    </xf>
    <xf numFmtId="0" fontId="9" fillId="5" borderId="6" xfId="0" applyFont="1" applyFill="1" applyBorder="1" applyAlignment="1">
      <alignment horizontal="center" vertical="center" wrapText="1"/>
    </xf>
    <xf numFmtId="0" fontId="11" fillId="3" borderId="1" xfId="0" applyFont="1" applyFill="1" applyBorder="1" applyAlignment="1">
      <alignment horizontal="center" vertical="center"/>
    </xf>
    <xf numFmtId="0" fontId="12" fillId="0" borderId="0" xfId="0" applyFont="1" applyAlignment="1">
      <alignment vertical="center"/>
    </xf>
    <xf numFmtId="0" fontId="13" fillId="4" borderId="2" xfId="0" applyFont="1" applyFill="1" applyBorder="1" applyAlignment="1">
      <alignment horizontal="center" vertical="center"/>
    </xf>
    <xf numFmtId="0" fontId="13" fillId="4" borderId="2" xfId="0" applyFont="1" applyFill="1" applyBorder="1" applyAlignment="1">
      <alignment horizontal="center" vertical="center" wrapText="1"/>
    </xf>
    <xf numFmtId="0" fontId="13" fillId="4" borderId="1" xfId="0" applyFont="1" applyFill="1" applyBorder="1" applyAlignment="1">
      <alignment horizontal="center" vertical="center"/>
    </xf>
    <xf numFmtId="0" fontId="10" fillId="2" borderId="6" xfId="0" applyFont="1" applyFill="1" applyBorder="1" applyAlignment="1">
      <alignment vertical="center"/>
    </xf>
    <xf numFmtId="0" fontId="10" fillId="2" borderId="1" xfId="0" applyFont="1" applyFill="1" applyBorder="1" applyAlignment="1">
      <alignment vertical="center"/>
    </xf>
    <xf numFmtId="0" fontId="10" fillId="2" borderId="1" xfId="0" applyFont="1" applyFill="1" applyBorder="1" applyAlignment="1">
      <alignment vertical="center" wrapText="1"/>
    </xf>
    <xf numFmtId="0" fontId="10" fillId="2" borderId="6" xfId="0" applyFont="1" applyFill="1" applyBorder="1" applyAlignment="1">
      <alignment vertical="center" wrapText="1"/>
    </xf>
    <xf numFmtId="0" fontId="10" fillId="7" borderId="6" xfId="0" applyFont="1" applyFill="1" applyBorder="1" applyAlignment="1">
      <alignment vertical="center"/>
    </xf>
    <xf numFmtId="0" fontId="10" fillId="7" borderId="1" xfId="0" applyFont="1" applyFill="1" applyBorder="1" applyAlignment="1">
      <alignment vertical="center"/>
    </xf>
    <xf numFmtId="177" fontId="7" fillId="3" borderId="1" xfId="1" applyNumberFormat="1" applyFont="1" applyFill="1" applyBorder="1" applyAlignment="1">
      <alignment vertical="center"/>
    </xf>
    <xf numFmtId="38" fontId="7" fillId="3" borderId="1" xfId="1" applyFont="1" applyFill="1" applyBorder="1" applyAlignment="1">
      <alignment horizontal="right" vertical="center"/>
    </xf>
    <xf numFmtId="177" fontId="7" fillId="3" borderId="1" xfId="1" applyNumberFormat="1" applyFont="1" applyFill="1" applyBorder="1" applyAlignment="1">
      <alignment horizontal="right" vertical="center"/>
    </xf>
    <xf numFmtId="0" fontId="9" fillId="8" borderId="26" xfId="0" applyFont="1" applyFill="1" applyBorder="1" applyAlignment="1">
      <alignment horizontal="center" vertical="center" wrapText="1"/>
    </xf>
    <xf numFmtId="0" fontId="6" fillId="8" borderId="26" xfId="0" applyFont="1" applyFill="1" applyBorder="1" applyAlignment="1">
      <alignment horizontal="center" vertical="center"/>
    </xf>
    <xf numFmtId="0" fontId="9" fillId="8" borderId="26" xfId="0" applyFont="1" applyFill="1" applyBorder="1" applyAlignment="1">
      <alignment horizontal="center" vertical="center"/>
    </xf>
    <xf numFmtId="0" fontId="11" fillId="8" borderId="26" xfId="0" applyFont="1" applyFill="1" applyBorder="1" applyAlignment="1">
      <alignment horizontal="center" vertical="center"/>
    </xf>
    <xf numFmtId="177" fontId="7" fillId="3" borderId="2" xfId="1" applyNumberFormat="1" applyFont="1" applyFill="1" applyBorder="1" applyAlignment="1">
      <alignment horizontal="center" vertical="center"/>
    </xf>
    <xf numFmtId="0" fontId="9" fillId="10" borderId="1"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0" fillId="0" borderId="23" xfId="0" applyBorder="1" applyAlignment="1">
      <alignment vertical="center" wrapText="1"/>
    </xf>
    <xf numFmtId="3" fontId="0" fillId="0" borderId="0" xfId="0" applyNumberFormat="1" applyAlignment="1">
      <alignment vertical="center"/>
    </xf>
    <xf numFmtId="0" fontId="0" fillId="0" borderId="28" xfId="0" applyBorder="1" applyAlignment="1">
      <alignment vertical="center"/>
    </xf>
    <xf numFmtId="0" fontId="0" fillId="9" borderId="0" xfId="0" applyFill="1" applyAlignment="1">
      <alignment vertical="center"/>
    </xf>
    <xf numFmtId="0" fontId="12" fillId="9" borderId="0" xfId="0" applyFont="1" applyFill="1" applyAlignment="1">
      <alignment vertical="center"/>
    </xf>
    <xf numFmtId="0" fontId="0" fillId="8" borderId="0" xfId="0" applyFill="1" applyAlignment="1">
      <alignment vertical="center"/>
    </xf>
    <xf numFmtId="0" fontId="17" fillId="5" borderId="0" xfId="0" applyFont="1" applyFill="1" applyAlignment="1">
      <alignment vertical="center"/>
    </xf>
    <xf numFmtId="0" fontId="18" fillId="5" borderId="0" xfId="0" applyFont="1" applyFill="1" applyAlignment="1">
      <alignment vertical="center"/>
    </xf>
    <xf numFmtId="0" fontId="19" fillId="9" borderId="0" xfId="0" applyFont="1" applyFill="1" applyAlignment="1">
      <alignment vertical="center"/>
    </xf>
    <xf numFmtId="0" fontId="18" fillId="9" borderId="0" xfId="0" applyFont="1" applyFill="1" applyAlignment="1">
      <alignment vertical="center"/>
    </xf>
    <xf numFmtId="0" fontId="20" fillId="9" borderId="0" xfId="0" applyFont="1" applyFill="1" applyAlignment="1">
      <alignment vertical="center"/>
    </xf>
    <xf numFmtId="0" fontId="21" fillId="9" borderId="0" xfId="0" applyFont="1" applyFill="1" applyAlignment="1">
      <alignment vertical="center"/>
    </xf>
    <xf numFmtId="0" fontId="20" fillId="8" borderId="0" xfId="0" applyFont="1" applyFill="1" applyAlignment="1">
      <alignment vertical="center"/>
    </xf>
    <xf numFmtId="0" fontId="24" fillId="11" borderId="0" xfId="0" applyFont="1" applyFill="1" applyAlignment="1">
      <alignment vertical="center"/>
    </xf>
    <xf numFmtId="0" fontId="25" fillId="11" borderId="0" xfId="0" applyFont="1" applyFill="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28" fillId="3" borderId="6" xfId="0" applyFont="1" applyFill="1" applyBorder="1" applyAlignment="1">
      <alignment horizontal="centerContinuous" vertical="center"/>
    </xf>
    <xf numFmtId="0" fontId="0" fillId="3" borderId="26" xfId="0" applyFill="1" applyBorder="1" applyAlignment="1">
      <alignment horizontal="centerContinuous" vertical="center"/>
    </xf>
    <xf numFmtId="0" fontId="0" fillId="3" borderId="5" xfId="0" applyFill="1" applyBorder="1" applyAlignment="1">
      <alignment horizontal="centerContinuous" vertical="center"/>
    </xf>
    <xf numFmtId="0" fontId="27" fillId="12" borderId="0" xfId="0" applyFont="1" applyFill="1" applyAlignment="1">
      <alignment vertical="center"/>
    </xf>
    <xf numFmtId="0" fontId="12" fillId="12" borderId="0" xfId="0" applyFont="1" applyFill="1" applyAlignment="1">
      <alignment vertical="center"/>
    </xf>
    <xf numFmtId="0" fontId="27" fillId="0" borderId="0" xfId="0" quotePrefix="1" applyFont="1" applyAlignment="1">
      <alignment horizontal="right" vertical="center"/>
    </xf>
    <xf numFmtId="0" fontId="29" fillId="0" borderId="0" xfId="0" applyFont="1" applyAlignment="1">
      <alignment horizontal="right" vertical="center"/>
    </xf>
    <xf numFmtId="0" fontId="30" fillId="0" borderId="0" xfId="0" applyFont="1" applyAlignment="1">
      <alignment vertical="center"/>
    </xf>
    <xf numFmtId="0" fontId="0" fillId="0" borderId="0" xfId="0" quotePrefix="1" applyAlignment="1">
      <alignment vertical="center"/>
    </xf>
    <xf numFmtId="0" fontId="30" fillId="0" borderId="0" xfId="0" applyFont="1" applyAlignment="1">
      <alignment horizontal="right" vertical="center"/>
    </xf>
    <xf numFmtId="0" fontId="12" fillId="8" borderId="0" xfId="0" applyFont="1" applyFill="1" applyAlignment="1">
      <alignment vertical="center"/>
    </xf>
    <xf numFmtId="0" fontId="31" fillId="3" borderId="6" xfId="0" applyFont="1" applyFill="1" applyBorder="1" applyAlignment="1">
      <alignment horizontal="centerContinuous" vertical="center"/>
    </xf>
    <xf numFmtId="176" fontId="32" fillId="5" borderId="0" xfId="0" applyNumberFormat="1" applyFont="1" applyFill="1" applyAlignment="1">
      <alignment vertical="center"/>
    </xf>
    <xf numFmtId="176" fontId="32" fillId="5" borderId="35" xfId="0" applyNumberFormat="1" applyFont="1" applyFill="1" applyBorder="1" applyAlignment="1">
      <alignment vertical="center"/>
    </xf>
    <xf numFmtId="176" fontId="32" fillId="5" borderId="31" xfId="0" applyNumberFormat="1" applyFont="1" applyFill="1" applyBorder="1" applyAlignment="1">
      <alignment vertical="center"/>
    </xf>
    <xf numFmtId="0" fontId="9" fillId="5" borderId="34" xfId="0" applyFont="1" applyFill="1" applyBorder="1" applyAlignment="1">
      <alignment vertical="center"/>
    </xf>
    <xf numFmtId="0" fontId="9" fillId="6" borderId="6" xfId="0" applyFont="1" applyFill="1" applyBorder="1" applyAlignment="1">
      <alignment vertical="center"/>
    </xf>
    <xf numFmtId="177" fontId="32" fillId="6" borderId="40" xfId="1" applyNumberFormat="1" applyFont="1" applyFill="1" applyBorder="1" applyAlignment="1">
      <alignment horizontal="right" vertical="center"/>
    </xf>
    <xf numFmtId="177" fontId="32" fillId="6" borderId="40" xfId="1" applyNumberFormat="1" applyFont="1" applyFill="1" applyBorder="1" applyAlignment="1">
      <alignment vertical="center"/>
    </xf>
    <xf numFmtId="177" fontId="32" fillId="6" borderId="39" xfId="1" applyNumberFormat="1" applyFont="1" applyFill="1" applyBorder="1" applyAlignment="1">
      <alignment vertical="center"/>
    </xf>
    <xf numFmtId="177" fontId="32" fillId="6" borderId="26" xfId="1" applyNumberFormat="1" applyFont="1" applyFill="1" applyBorder="1" applyAlignment="1">
      <alignment horizontal="right" vertical="center"/>
    </xf>
    <xf numFmtId="177" fontId="32" fillId="6" borderId="26" xfId="1" applyNumberFormat="1" applyFont="1" applyFill="1" applyBorder="1" applyAlignment="1">
      <alignment vertical="center"/>
    </xf>
    <xf numFmtId="177" fontId="32" fillId="6" borderId="5" xfId="1" applyNumberFormat="1" applyFont="1" applyFill="1" applyBorder="1" applyAlignment="1">
      <alignment vertical="center"/>
    </xf>
    <xf numFmtId="0" fontId="9" fillId="5" borderId="6" xfId="0" applyFont="1" applyFill="1" applyBorder="1" applyAlignment="1">
      <alignment vertical="center"/>
    </xf>
    <xf numFmtId="176" fontId="7" fillId="5" borderId="26" xfId="0" applyNumberFormat="1" applyFont="1" applyFill="1" applyBorder="1" applyAlignment="1">
      <alignment vertical="center"/>
    </xf>
    <xf numFmtId="176" fontId="7" fillId="5" borderId="5" xfId="0" applyNumberFormat="1" applyFont="1" applyFill="1" applyBorder="1" applyAlignment="1">
      <alignment vertical="center"/>
    </xf>
    <xf numFmtId="0" fontId="0" fillId="0" borderId="0" xfId="0" applyAlignment="1">
      <alignment horizontal="right" vertical="center"/>
    </xf>
    <xf numFmtId="0" fontId="29" fillId="9" borderId="0" xfId="0" applyFont="1" applyFill="1" applyAlignment="1">
      <alignment horizontal="right" vertical="center"/>
    </xf>
    <xf numFmtId="0" fontId="29" fillId="9" borderId="0" xfId="0" quotePrefix="1" applyFont="1" applyFill="1" applyAlignment="1">
      <alignment horizontal="right" vertical="center"/>
    </xf>
    <xf numFmtId="0" fontId="30" fillId="9" borderId="0" xfId="0" quotePrefix="1" applyFont="1" applyFill="1" applyAlignment="1">
      <alignment vertical="center"/>
    </xf>
    <xf numFmtId="14" fontId="0" fillId="0" borderId="0" xfId="0" applyNumberFormat="1"/>
    <xf numFmtId="0" fontId="33" fillId="0" borderId="0" xfId="0" applyFont="1"/>
    <xf numFmtId="0" fontId="0" fillId="0" borderId="0" xfId="0" applyAlignment="1">
      <alignment wrapText="1"/>
    </xf>
    <xf numFmtId="40" fontId="7" fillId="3" borderId="1" xfId="1" applyNumberFormat="1" applyFont="1"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0" fillId="3" borderId="32" xfId="0" applyFill="1" applyBorder="1" applyAlignment="1">
      <alignment vertical="center"/>
    </xf>
    <xf numFmtId="0" fontId="27" fillId="0" borderId="0" xfId="0" quotePrefix="1" applyFont="1" applyAlignment="1">
      <alignment vertical="center"/>
    </xf>
    <xf numFmtId="176" fontId="6" fillId="0" borderId="36" xfId="0" applyNumberFormat="1" applyFont="1" applyBorder="1" applyAlignment="1" applyProtection="1">
      <alignment vertical="center"/>
      <protection locked="0"/>
    </xf>
    <xf numFmtId="176" fontId="6" fillId="0" borderId="37" xfId="0" applyNumberFormat="1" applyFont="1" applyBorder="1" applyAlignment="1" applyProtection="1">
      <alignment vertical="center"/>
      <protection locked="0"/>
    </xf>
    <xf numFmtId="38" fontId="6" fillId="0" borderId="33" xfId="1" applyFont="1" applyBorder="1" applyAlignment="1" applyProtection="1">
      <alignment vertical="center"/>
      <protection locked="0"/>
    </xf>
    <xf numFmtId="38" fontId="6" fillId="0" borderId="38" xfId="1" applyFont="1" applyBorder="1" applyAlignment="1" applyProtection="1">
      <alignment vertical="center"/>
      <protection locked="0"/>
    </xf>
    <xf numFmtId="38" fontId="6" fillId="0" borderId="16" xfId="1" applyFont="1" applyBorder="1" applyAlignment="1" applyProtection="1">
      <alignment vertical="center"/>
      <protection locked="0"/>
    </xf>
    <xf numFmtId="38" fontId="6" fillId="0" borderId="15" xfId="1" applyFont="1" applyBorder="1" applyAlignment="1" applyProtection="1">
      <alignment vertical="center"/>
      <protection locked="0"/>
    </xf>
    <xf numFmtId="38" fontId="6" fillId="0" borderId="13" xfId="1" applyFont="1" applyBorder="1" applyAlignment="1" applyProtection="1">
      <alignment vertical="center"/>
      <protection locked="0"/>
    </xf>
    <xf numFmtId="0" fontId="6" fillId="9" borderId="24" xfId="0" applyFont="1" applyFill="1" applyBorder="1" applyAlignment="1" applyProtection="1">
      <alignment horizontal="center" vertical="center"/>
      <protection locked="0"/>
    </xf>
    <xf numFmtId="0" fontId="6" fillId="9" borderId="27" xfId="0" applyFont="1" applyFill="1" applyBorder="1" applyAlignment="1" applyProtection="1">
      <alignment horizontal="center" vertical="center"/>
      <protection locked="0"/>
    </xf>
    <xf numFmtId="0" fontId="6" fillId="9" borderId="25" xfId="0" applyFont="1" applyFill="1" applyBorder="1" applyAlignment="1" applyProtection="1">
      <alignment horizontal="center" vertical="center"/>
      <protection locked="0"/>
    </xf>
    <xf numFmtId="38" fontId="6" fillId="0" borderId="10" xfId="1" applyFont="1" applyBorder="1" applyAlignment="1" applyProtection="1">
      <alignment vertical="center"/>
      <protection locked="0"/>
    </xf>
    <xf numFmtId="38" fontId="6" fillId="0" borderId="17" xfId="1" applyFont="1" applyBorder="1" applyAlignment="1" applyProtection="1">
      <alignment vertical="center"/>
      <protection locked="0"/>
    </xf>
    <xf numFmtId="38" fontId="6" fillId="0" borderId="11" xfId="1" applyFont="1" applyBorder="1" applyAlignment="1" applyProtection="1">
      <alignment vertical="center"/>
      <protection locked="0"/>
    </xf>
    <xf numFmtId="38" fontId="6" fillId="0" borderId="1" xfId="1" applyFont="1" applyBorder="1" applyAlignment="1" applyProtection="1">
      <alignment vertical="center"/>
      <protection locked="0"/>
    </xf>
    <xf numFmtId="38" fontId="6" fillId="0" borderId="19" xfId="1" applyFont="1" applyBorder="1" applyAlignment="1" applyProtection="1">
      <alignment vertical="center"/>
      <protection locked="0"/>
    </xf>
    <xf numFmtId="40" fontId="6" fillId="0" borderId="14" xfId="1" applyNumberFormat="1" applyFont="1" applyBorder="1" applyAlignment="1" applyProtection="1">
      <alignment vertical="center"/>
      <protection locked="0"/>
    </xf>
    <xf numFmtId="40" fontId="6" fillId="0" borderId="18" xfId="1" applyNumberFormat="1" applyFont="1" applyBorder="1" applyAlignment="1" applyProtection="1">
      <alignment vertical="center"/>
      <protection locked="0"/>
    </xf>
    <xf numFmtId="38" fontId="6" fillId="0" borderId="12" xfId="1" applyFont="1" applyBorder="1" applyAlignment="1" applyProtection="1">
      <alignment vertical="center"/>
      <protection locked="0"/>
    </xf>
    <xf numFmtId="40" fontId="6" fillId="0" borderId="21" xfId="1" applyNumberFormat="1" applyFont="1" applyBorder="1" applyAlignment="1" applyProtection="1">
      <alignment vertical="center"/>
      <protection locked="0"/>
    </xf>
    <xf numFmtId="38" fontId="6" fillId="0" borderId="22" xfId="1" applyFont="1" applyBorder="1" applyAlignment="1" applyProtection="1">
      <alignment vertical="center"/>
      <protection locked="0"/>
    </xf>
    <xf numFmtId="38" fontId="6" fillId="0" borderId="20" xfId="1" applyFont="1" applyBorder="1" applyAlignment="1" applyProtection="1">
      <alignment vertical="center"/>
      <protection locked="0"/>
    </xf>
    <xf numFmtId="0" fontId="9" fillId="5" borderId="1" xfId="0" applyFont="1" applyFill="1" applyBorder="1" applyAlignment="1">
      <alignment horizontal="center" vertical="center" wrapText="1"/>
    </xf>
    <xf numFmtId="177" fontId="11" fillId="3" borderId="2" xfId="1" applyNumberFormat="1" applyFont="1" applyFill="1" applyBorder="1" applyAlignment="1">
      <alignment horizontal="center" vertical="center"/>
    </xf>
    <xf numFmtId="177" fontId="11" fillId="3" borderId="2" xfId="1" applyNumberFormat="1" applyFont="1" applyFill="1" applyBorder="1" applyAlignment="1">
      <alignment horizontal="center" vertical="center" wrapText="1"/>
    </xf>
    <xf numFmtId="0" fontId="26" fillId="0" borderId="0" xfId="0" applyFont="1" applyAlignment="1">
      <alignment vertical="center"/>
    </xf>
    <xf numFmtId="0" fontId="35" fillId="0" borderId="0" xfId="0" quotePrefix="1" applyFont="1" applyAlignment="1">
      <alignment vertical="center"/>
    </xf>
    <xf numFmtId="0" fontId="35" fillId="0" borderId="0" xfId="0" applyFont="1" applyAlignment="1">
      <alignment vertical="center"/>
    </xf>
    <xf numFmtId="0" fontId="26" fillId="11" borderId="41" xfId="0" applyFont="1" applyFill="1" applyBorder="1" applyAlignment="1">
      <alignment horizontal="right" vertical="center"/>
    </xf>
    <xf numFmtId="0" fontId="34" fillId="11" borderId="42" xfId="0" applyFont="1" applyFill="1" applyBorder="1" applyAlignment="1">
      <alignment vertical="center"/>
    </xf>
    <xf numFmtId="0" fontId="30" fillId="11" borderId="42" xfId="0" applyFont="1" applyFill="1" applyBorder="1" applyAlignment="1">
      <alignment vertical="center"/>
    </xf>
    <xf numFmtId="0" fontId="0" fillId="11" borderId="42" xfId="0" applyFill="1" applyBorder="1" applyAlignment="1">
      <alignment vertical="center"/>
    </xf>
    <xf numFmtId="0" fontId="0" fillId="11" borderId="43" xfId="0" applyFill="1" applyBorder="1" applyAlignment="1">
      <alignment vertical="center"/>
    </xf>
    <xf numFmtId="0" fontId="26" fillId="11" borderId="44" xfId="0" applyFont="1" applyFill="1" applyBorder="1" applyAlignment="1">
      <alignment horizontal="right" vertical="center"/>
    </xf>
    <xf numFmtId="0" fontId="34" fillId="11" borderId="0" xfId="0" applyFont="1" applyFill="1" applyAlignment="1">
      <alignment vertical="center"/>
    </xf>
    <xf numFmtId="0" fontId="30" fillId="11" borderId="0" xfId="0" applyFont="1" applyFill="1" applyAlignment="1">
      <alignment vertical="center"/>
    </xf>
    <xf numFmtId="0" fontId="0" fillId="11" borderId="0" xfId="0" applyFill="1" applyAlignment="1">
      <alignment vertical="center"/>
    </xf>
    <xf numFmtId="0" fontId="0" fillId="11" borderId="45" xfId="0" applyFill="1" applyBorder="1" applyAlignment="1">
      <alignment vertical="center"/>
    </xf>
    <xf numFmtId="0" fontId="26" fillId="11" borderId="44" xfId="0" applyFont="1" applyFill="1" applyBorder="1" applyAlignment="1">
      <alignment vertical="center"/>
    </xf>
    <xf numFmtId="0" fontId="12" fillId="11" borderId="0" xfId="0" applyFont="1" applyFill="1" applyAlignment="1">
      <alignment vertical="center"/>
    </xf>
    <xf numFmtId="0" fontId="12" fillId="11" borderId="0" xfId="0" applyFont="1" applyFill="1" applyAlignment="1">
      <alignment horizontal="right" vertical="center"/>
    </xf>
    <xf numFmtId="0" fontId="26" fillId="11" borderId="0" xfId="0" applyFont="1" applyFill="1" applyAlignment="1">
      <alignment vertical="center"/>
    </xf>
    <xf numFmtId="0" fontId="30" fillId="11" borderId="0" xfId="0" applyFont="1" applyFill="1" applyAlignment="1">
      <alignment horizontal="right" vertical="center"/>
    </xf>
    <xf numFmtId="0" fontId="26" fillId="11" borderId="0" xfId="0" applyFont="1" applyFill="1" applyAlignment="1">
      <alignment horizontal="right" vertical="center"/>
    </xf>
    <xf numFmtId="0" fontId="26" fillId="11" borderId="46" xfId="0" applyFont="1" applyFill="1" applyBorder="1" applyAlignment="1">
      <alignment vertical="center"/>
    </xf>
    <xf numFmtId="0" fontId="26" fillId="11" borderId="47" xfId="0" applyFont="1" applyFill="1" applyBorder="1" applyAlignment="1">
      <alignment vertical="center"/>
    </xf>
    <xf numFmtId="0" fontId="30" fillId="11" borderId="47" xfId="0" applyFont="1" applyFill="1" applyBorder="1" applyAlignment="1">
      <alignment vertical="center"/>
    </xf>
    <xf numFmtId="0" fontId="0" fillId="11" borderId="47" xfId="0" applyFill="1" applyBorder="1" applyAlignment="1">
      <alignment vertical="center"/>
    </xf>
    <xf numFmtId="0" fontId="0" fillId="11" borderId="48" xfId="0" applyFill="1" applyBorder="1" applyAlignment="1">
      <alignment vertical="center"/>
    </xf>
    <xf numFmtId="0" fontId="36" fillId="11" borderId="44" xfId="0" applyFont="1" applyFill="1" applyBorder="1" applyAlignment="1">
      <alignment horizontal="right" vertical="center"/>
    </xf>
    <xf numFmtId="0" fontId="37" fillId="11" borderId="0" xfId="0" applyFont="1" applyFill="1" applyAlignment="1">
      <alignment vertical="center"/>
    </xf>
    <xf numFmtId="0" fontId="26" fillId="11" borderId="0" xfId="0" quotePrefix="1" applyFont="1" applyFill="1" applyAlignment="1">
      <alignment horizontal="right" vertical="center"/>
    </xf>
    <xf numFmtId="0" fontId="30" fillId="2" borderId="0" xfId="0" applyFont="1" applyFill="1" applyAlignment="1">
      <alignment vertical="center"/>
    </xf>
    <xf numFmtId="0" fontId="0" fillId="2" borderId="0" xfId="0" applyFill="1" applyAlignment="1">
      <alignment vertical="center"/>
    </xf>
    <xf numFmtId="0" fontId="37" fillId="2" borderId="0" xfId="0" applyFont="1" applyFill="1" applyAlignment="1">
      <alignment vertical="center"/>
    </xf>
    <xf numFmtId="0" fontId="38" fillId="11" borderId="44" xfId="0" applyFont="1" applyFill="1" applyBorder="1" applyAlignment="1">
      <alignment horizontal="right" vertical="center"/>
    </xf>
    <xf numFmtId="0" fontId="39" fillId="9" borderId="44" xfId="0" applyFont="1" applyFill="1" applyBorder="1" applyAlignment="1">
      <alignment vertical="center"/>
    </xf>
    <xf numFmtId="0" fontId="36" fillId="11" borderId="0" xfId="0" applyFont="1" applyFill="1" applyAlignment="1">
      <alignment vertical="center"/>
    </xf>
    <xf numFmtId="0" fontId="36" fillId="11" borderId="45" xfId="0" applyFont="1" applyFill="1" applyBorder="1" applyAlignment="1">
      <alignment vertical="center"/>
    </xf>
    <xf numFmtId="0" fontId="12" fillId="2" borderId="0" xfId="0" applyFont="1" applyFill="1" applyAlignment="1">
      <alignment vertical="center"/>
    </xf>
    <xf numFmtId="0" fontId="20" fillId="3" borderId="29" xfId="0" applyFont="1" applyFill="1" applyBorder="1" applyAlignment="1">
      <alignment horizontal="center" vertical="center"/>
    </xf>
    <xf numFmtId="0" fontId="23" fillId="11" borderId="26" xfId="0" applyFont="1" applyFill="1" applyBorder="1" applyAlignment="1">
      <alignment horizontal="center" vertical="center"/>
    </xf>
    <xf numFmtId="0" fontId="20" fillId="9" borderId="26" xfId="0" applyFont="1" applyFill="1" applyBorder="1" applyAlignment="1">
      <alignment horizontal="left" vertical="center" wrapText="1"/>
    </xf>
    <xf numFmtId="0" fontId="23" fillId="11" borderId="26" xfId="0" applyFont="1" applyFill="1" applyBorder="1" applyAlignment="1">
      <alignment horizontal="center" vertical="center" wrapText="1"/>
    </xf>
  </cellXfs>
  <cellStyles count="2">
    <cellStyle name="桁区切り" xfId="1" builtinId="6"/>
    <cellStyle name="標準" xfId="0" builtinId="0"/>
  </cellStyles>
  <dxfs count="2">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8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256394</xdr:colOff>
      <xdr:row>159</xdr:row>
      <xdr:rowOff>78004</xdr:rowOff>
    </xdr:from>
    <xdr:to>
      <xdr:col>30</xdr:col>
      <xdr:colOff>258755</xdr:colOff>
      <xdr:row>187</xdr:row>
      <xdr:rowOff>152400</xdr:rowOff>
    </xdr:to>
    <xdr:pic>
      <xdr:nvPicPr>
        <xdr:cNvPr id="17" name="グラフィックス 16">
          <a:extLst>
            <a:ext uri="{FF2B5EF4-FFF2-40B4-BE49-F238E27FC236}">
              <a16:creationId xmlns:a16="http://schemas.microsoft.com/office/drawing/2014/main" id="{6B8FA339-4E93-F3B9-09AF-9C6FE383238B}"/>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1219"/>
        <a:stretch>
          <a:fillRect/>
        </a:stretch>
      </xdr:blipFill>
      <xdr:spPr>
        <a:xfrm>
          <a:off x="1637519" y="27833854"/>
          <a:ext cx="6907986" cy="5675096"/>
        </a:xfrm>
        <a:prstGeom prst="rect">
          <a:avLst/>
        </a:prstGeom>
      </xdr:spPr>
    </xdr:pic>
    <xdr:clientData/>
  </xdr:twoCellAnchor>
  <xdr:twoCellAnchor>
    <xdr:from>
      <xdr:col>28</xdr:col>
      <xdr:colOff>152203</xdr:colOff>
      <xdr:row>159</xdr:row>
      <xdr:rowOff>193719</xdr:rowOff>
    </xdr:from>
    <xdr:to>
      <xdr:col>30</xdr:col>
      <xdr:colOff>111481</xdr:colOff>
      <xdr:row>162</xdr:row>
      <xdr:rowOff>191337</xdr:rowOff>
    </xdr:to>
    <xdr:sp macro="" textlink="">
      <xdr:nvSpPr>
        <xdr:cNvPr id="4" name="正方形/長方形 3">
          <a:extLst>
            <a:ext uri="{FF2B5EF4-FFF2-40B4-BE49-F238E27FC236}">
              <a16:creationId xmlns:a16="http://schemas.microsoft.com/office/drawing/2014/main" id="{C45C566B-1189-448B-AF23-8DA4B480FEAF}"/>
            </a:ext>
          </a:extLst>
        </xdr:cNvPr>
        <xdr:cNvSpPr/>
      </xdr:nvSpPr>
      <xdr:spPr>
        <a:xfrm>
          <a:off x="7805333" y="12675610"/>
          <a:ext cx="505931" cy="593966"/>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3525</xdr:colOff>
      <xdr:row>159</xdr:row>
      <xdr:rowOff>83651</xdr:rowOff>
    </xdr:from>
    <xdr:to>
      <xdr:col>30</xdr:col>
      <xdr:colOff>217987</xdr:colOff>
      <xdr:row>160</xdr:row>
      <xdr:rowOff>99625</xdr:rowOff>
    </xdr:to>
    <xdr:sp macro="" textlink="">
      <xdr:nvSpPr>
        <xdr:cNvPr id="6" name="楕円 5">
          <a:extLst>
            <a:ext uri="{FF2B5EF4-FFF2-40B4-BE49-F238E27FC236}">
              <a16:creationId xmlns:a16="http://schemas.microsoft.com/office/drawing/2014/main" id="{C6A97678-D350-469D-B92E-20000B1A584C}"/>
            </a:ext>
          </a:extLst>
        </xdr:cNvPr>
        <xdr:cNvSpPr/>
      </xdr:nvSpPr>
      <xdr:spPr>
        <a:xfrm>
          <a:off x="8203308" y="12565542"/>
          <a:ext cx="214462" cy="214757"/>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1</a:t>
          </a:r>
          <a:endParaRPr kumimoji="1" lang="ja-JP" altLang="en-US" sz="1100" b="1"/>
        </a:p>
      </xdr:txBody>
    </xdr:sp>
    <xdr:clientData/>
  </xdr:twoCellAnchor>
  <xdr:twoCellAnchor>
    <xdr:from>
      <xdr:col>13</xdr:col>
      <xdr:colOff>47419</xdr:colOff>
      <xdr:row>158</xdr:row>
      <xdr:rowOff>196930</xdr:rowOff>
    </xdr:from>
    <xdr:to>
      <xdr:col>13</xdr:col>
      <xdr:colOff>264285</xdr:colOff>
      <xdr:row>160</xdr:row>
      <xdr:rowOff>14122</xdr:rowOff>
    </xdr:to>
    <xdr:sp macro="" textlink="">
      <xdr:nvSpPr>
        <xdr:cNvPr id="7" name="楕円 6">
          <a:extLst>
            <a:ext uri="{FF2B5EF4-FFF2-40B4-BE49-F238E27FC236}">
              <a16:creationId xmlns:a16="http://schemas.microsoft.com/office/drawing/2014/main" id="{1B6E8C4A-39F7-4C28-9D44-B9AD1DC7CFEE}"/>
            </a:ext>
          </a:extLst>
        </xdr:cNvPr>
        <xdr:cNvSpPr/>
      </xdr:nvSpPr>
      <xdr:spPr>
        <a:xfrm>
          <a:off x="3600658" y="12480039"/>
          <a:ext cx="216866" cy="214757"/>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2</a:t>
          </a:r>
          <a:endParaRPr kumimoji="1" lang="ja-JP" altLang="en-US" sz="1100" b="1"/>
        </a:p>
      </xdr:txBody>
    </xdr:sp>
    <xdr:clientData/>
  </xdr:twoCellAnchor>
  <xdr:twoCellAnchor>
    <xdr:from>
      <xdr:col>15</xdr:col>
      <xdr:colOff>30101</xdr:colOff>
      <xdr:row>158</xdr:row>
      <xdr:rowOff>196930</xdr:rowOff>
    </xdr:from>
    <xdr:to>
      <xdr:col>15</xdr:col>
      <xdr:colOff>246967</xdr:colOff>
      <xdr:row>160</xdr:row>
      <xdr:rowOff>14122</xdr:rowOff>
    </xdr:to>
    <xdr:sp macro="" textlink="">
      <xdr:nvSpPr>
        <xdr:cNvPr id="9" name="楕円 8">
          <a:extLst>
            <a:ext uri="{FF2B5EF4-FFF2-40B4-BE49-F238E27FC236}">
              <a16:creationId xmlns:a16="http://schemas.microsoft.com/office/drawing/2014/main" id="{F15E13F7-7A9B-72BC-B161-647AE0174763}"/>
            </a:ext>
          </a:extLst>
        </xdr:cNvPr>
        <xdr:cNvSpPr/>
      </xdr:nvSpPr>
      <xdr:spPr>
        <a:xfrm>
          <a:off x="4129992" y="12480039"/>
          <a:ext cx="216866" cy="214757"/>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3</a:t>
          </a:r>
          <a:endParaRPr kumimoji="1" lang="ja-JP" altLang="en-US" sz="1100" b="1"/>
        </a:p>
      </xdr:txBody>
    </xdr:sp>
    <xdr:clientData/>
  </xdr:twoCellAnchor>
  <xdr:twoCellAnchor>
    <xdr:from>
      <xdr:col>12</xdr:col>
      <xdr:colOff>139665</xdr:colOff>
      <xdr:row>160</xdr:row>
      <xdr:rowOff>182222</xdr:rowOff>
    </xdr:from>
    <xdr:to>
      <xdr:col>14</xdr:col>
      <xdr:colOff>130148</xdr:colOff>
      <xdr:row>184</xdr:row>
      <xdr:rowOff>161272</xdr:rowOff>
    </xdr:to>
    <xdr:sp macro="" textlink="">
      <xdr:nvSpPr>
        <xdr:cNvPr id="10" name="正方形/長方形 9">
          <a:extLst>
            <a:ext uri="{FF2B5EF4-FFF2-40B4-BE49-F238E27FC236}">
              <a16:creationId xmlns:a16="http://schemas.microsoft.com/office/drawing/2014/main" id="{A23113EE-E6C5-A975-09F5-4E5F8DEC45FD}"/>
            </a:ext>
          </a:extLst>
        </xdr:cNvPr>
        <xdr:cNvSpPr/>
      </xdr:nvSpPr>
      <xdr:spPr>
        <a:xfrm>
          <a:off x="3419578" y="12862896"/>
          <a:ext cx="537135" cy="4749833"/>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149281</xdr:colOff>
      <xdr:row>162</xdr:row>
      <xdr:rowOff>161697</xdr:rowOff>
    </xdr:from>
    <xdr:to>
      <xdr:col>26</xdr:col>
      <xdr:colOff>138802</xdr:colOff>
      <xdr:row>184</xdr:row>
      <xdr:rowOff>161271</xdr:rowOff>
    </xdr:to>
    <xdr:sp macro="" textlink="">
      <xdr:nvSpPr>
        <xdr:cNvPr id="13" name="正方形/長方形 12">
          <a:extLst>
            <a:ext uri="{FF2B5EF4-FFF2-40B4-BE49-F238E27FC236}">
              <a16:creationId xmlns:a16="http://schemas.microsoft.com/office/drawing/2014/main" id="{358E3A07-2CD6-151A-2F5C-ABE1026756EC}"/>
            </a:ext>
          </a:extLst>
        </xdr:cNvPr>
        <xdr:cNvSpPr/>
      </xdr:nvSpPr>
      <xdr:spPr>
        <a:xfrm>
          <a:off x="4522498" y="13239936"/>
          <a:ext cx="2722782" cy="4372792"/>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146234</xdr:colOff>
      <xdr:row>160</xdr:row>
      <xdr:rowOff>182222</xdr:rowOff>
    </xdr:from>
    <xdr:to>
      <xdr:col>16</xdr:col>
      <xdr:colOff>136717</xdr:colOff>
      <xdr:row>184</xdr:row>
      <xdr:rowOff>161272</xdr:rowOff>
    </xdr:to>
    <xdr:sp macro="" textlink="">
      <xdr:nvSpPr>
        <xdr:cNvPr id="15" name="正方形/長方形 14">
          <a:extLst>
            <a:ext uri="{FF2B5EF4-FFF2-40B4-BE49-F238E27FC236}">
              <a16:creationId xmlns:a16="http://schemas.microsoft.com/office/drawing/2014/main" id="{A412B240-4CDA-212E-F90A-9D25A169BDF3}"/>
            </a:ext>
          </a:extLst>
        </xdr:cNvPr>
        <xdr:cNvSpPr/>
      </xdr:nvSpPr>
      <xdr:spPr>
        <a:xfrm>
          <a:off x="3972799" y="12862896"/>
          <a:ext cx="537135" cy="4749833"/>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30100</xdr:colOff>
      <xdr:row>161</xdr:row>
      <xdr:rowOff>138952</xdr:rowOff>
    </xdr:from>
    <xdr:to>
      <xdr:col>21</xdr:col>
      <xdr:colOff>246966</xdr:colOff>
      <xdr:row>162</xdr:row>
      <xdr:rowOff>154926</xdr:rowOff>
    </xdr:to>
    <xdr:sp macro="" textlink="">
      <xdr:nvSpPr>
        <xdr:cNvPr id="18" name="楕円 17">
          <a:extLst>
            <a:ext uri="{FF2B5EF4-FFF2-40B4-BE49-F238E27FC236}">
              <a16:creationId xmlns:a16="http://schemas.microsoft.com/office/drawing/2014/main" id="{EF97FFF3-2849-0484-A62B-5584CD2A216A}"/>
            </a:ext>
          </a:extLst>
        </xdr:cNvPr>
        <xdr:cNvSpPr/>
      </xdr:nvSpPr>
      <xdr:spPr>
        <a:xfrm>
          <a:off x="5769948" y="13018409"/>
          <a:ext cx="216866" cy="214756"/>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4</a:t>
          </a:r>
          <a:endParaRPr kumimoji="1" lang="ja-JP" altLang="en-US" sz="1100" b="1"/>
        </a:p>
      </xdr:txBody>
    </xdr:sp>
    <xdr:clientData/>
  </xdr:twoCellAnchor>
  <xdr:twoCellAnchor>
    <xdr:from>
      <xdr:col>28</xdr:col>
      <xdr:colOff>152203</xdr:colOff>
      <xdr:row>163</xdr:row>
      <xdr:rowOff>146094</xdr:rowOff>
    </xdr:from>
    <xdr:to>
      <xdr:col>30</xdr:col>
      <xdr:colOff>111481</xdr:colOff>
      <xdr:row>164</xdr:row>
      <xdr:rowOff>184033</xdr:rowOff>
    </xdr:to>
    <xdr:sp macro="" textlink="">
      <xdr:nvSpPr>
        <xdr:cNvPr id="19" name="正方形/長方形 18">
          <a:extLst>
            <a:ext uri="{FF2B5EF4-FFF2-40B4-BE49-F238E27FC236}">
              <a16:creationId xmlns:a16="http://schemas.microsoft.com/office/drawing/2014/main" id="{B27DA8EA-218C-25E7-8F6B-0EAF2DEF318E}"/>
            </a:ext>
          </a:extLst>
        </xdr:cNvPr>
        <xdr:cNvSpPr/>
      </xdr:nvSpPr>
      <xdr:spPr>
        <a:xfrm>
          <a:off x="7805333" y="13423116"/>
          <a:ext cx="505931" cy="236721"/>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3525</xdr:colOff>
      <xdr:row>163</xdr:row>
      <xdr:rowOff>57509</xdr:rowOff>
    </xdr:from>
    <xdr:to>
      <xdr:col>30</xdr:col>
      <xdr:colOff>217987</xdr:colOff>
      <xdr:row>164</xdr:row>
      <xdr:rowOff>73484</xdr:rowOff>
    </xdr:to>
    <xdr:sp macro="" textlink="">
      <xdr:nvSpPr>
        <xdr:cNvPr id="20" name="楕円 19">
          <a:extLst>
            <a:ext uri="{FF2B5EF4-FFF2-40B4-BE49-F238E27FC236}">
              <a16:creationId xmlns:a16="http://schemas.microsoft.com/office/drawing/2014/main" id="{0ECAEFC0-FF4B-4916-75FA-3AEF2513FEAA}"/>
            </a:ext>
          </a:extLst>
        </xdr:cNvPr>
        <xdr:cNvSpPr/>
      </xdr:nvSpPr>
      <xdr:spPr>
        <a:xfrm>
          <a:off x="8203308" y="13334531"/>
          <a:ext cx="214462" cy="214757"/>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6</a:t>
          </a:r>
          <a:endParaRPr kumimoji="1" lang="ja-JP" altLang="en-US" sz="1100" b="1"/>
        </a:p>
      </xdr:txBody>
    </xdr:sp>
    <xdr:clientData/>
  </xdr:twoCellAnchor>
  <xdr:twoCellAnchor editAs="oneCell">
    <xdr:from>
      <xdr:col>9</xdr:col>
      <xdr:colOff>154503</xdr:colOff>
      <xdr:row>147</xdr:row>
      <xdr:rowOff>39487</xdr:rowOff>
    </xdr:from>
    <xdr:to>
      <xdr:col>25</xdr:col>
      <xdr:colOff>44804</xdr:colOff>
      <xdr:row>156</xdr:row>
      <xdr:rowOff>182198</xdr:rowOff>
    </xdr:to>
    <xdr:pic>
      <xdr:nvPicPr>
        <xdr:cNvPr id="5" name="図 4">
          <a:extLst>
            <a:ext uri="{FF2B5EF4-FFF2-40B4-BE49-F238E27FC236}">
              <a16:creationId xmlns:a16="http://schemas.microsoft.com/office/drawing/2014/main" id="{3425802F-F56B-E088-89B3-91C1FE025BF0}"/>
            </a:ext>
          </a:extLst>
        </xdr:cNvPr>
        <xdr:cNvPicPr>
          <a:picLocks noChangeAspect="1"/>
        </xdr:cNvPicPr>
      </xdr:nvPicPr>
      <xdr:blipFill>
        <a:blip xmlns:r="http://schemas.openxmlformats.org/officeDocument/2006/relationships" r:embed="rId3"/>
        <a:stretch>
          <a:fillRect/>
        </a:stretch>
      </xdr:blipFill>
      <xdr:spPr>
        <a:xfrm>
          <a:off x="2614438" y="10135987"/>
          <a:ext cx="4263518" cy="1925402"/>
        </a:xfrm>
        <a:prstGeom prst="rect">
          <a:avLst/>
        </a:prstGeom>
      </xdr:spPr>
    </xdr:pic>
    <xdr:clientData/>
  </xdr:twoCellAnchor>
  <xdr:twoCellAnchor>
    <xdr:from>
      <xdr:col>14</xdr:col>
      <xdr:colOff>146139</xdr:colOff>
      <xdr:row>147</xdr:row>
      <xdr:rowOff>48836</xdr:rowOff>
    </xdr:from>
    <xdr:to>
      <xdr:col>16</xdr:col>
      <xdr:colOff>249753</xdr:colOff>
      <xdr:row>148</xdr:row>
      <xdr:rowOff>76554</xdr:rowOff>
    </xdr:to>
    <xdr:sp macro="" textlink="">
      <xdr:nvSpPr>
        <xdr:cNvPr id="8" name="正方形/長方形 7">
          <a:extLst>
            <a:ext uri="{FF2B5EF4-FFF2-40B4-BE49-F238E27FC236}">
              <a16:creationId xmlns:a16="http://schemas.microsoft.com/office/drawing/2014/main" id="{5254833D-6201-2300-479A-5C44E52F95B8}"/>
            </a:ext>
          </a:extLst>
        </xdr:cNvPr>
        <xdr:cNvSpPr/>
      </xdr:nvSpPr>
      <xdr:spPr>
        <a:xfrm>
          <a:off x="3972704" y="10145336"/>
          <a:ext cx="650266" cy="226501"/>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268060</xdr:colOff>
      <xdr:row>154</xdr:row>
      <xdr:rowOff>90523</xdr:rowOff>
    </xdr:from>
    <xdr:to>
      <xdr:col>24</xdr:col>
      <xdr:colOff>195070</xdr:colOff>
      <xdr:row>156</xdr:row>
      <xdr:rowOff>85397</xdr:rowOff>
    </xdr:to>
    <xdr:sp macro="" textlink="">
      <xdr:nvSpPr>
        <xdr:cNvPr id="11" name="正方形/長方形 10">
          <a:extLst>
            <a:ext uri="{FF2B5EF4-FFF2-40B4-BE49-F238E27FC236}">
              <a16:creationId xmlns:a16="http://schemas.microsoft.com/office/drawing/2014/main" id="{D8FE600C-B419-928A-3BE6-F2FBF4071DE9}"/>
            </a:ext>
          </a:extLst>
        </xdr:cNvPr>
        <xdr:cNvSpPr/>
      </xdr:nvSpPr>
      <xdr:spPr>
        <a:xfrm>
          <a:off x="5734582" y="11578501"/>
          <a:ext cx="1020314" cy="392439"/>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130292</xdr:colOff>
      <xdr:row>148</xdr:row>
      <xdr:rowOff>21981</xdr:rowOff>
    </xdr:from>
    <xdr:to>
      <xdr:col>21</xdr:col>
      <xdr:colOff>130293</xdr:colOff>
      <xdr:row>155</xdr:row>
      <xdr:rowOff>7326</xdr:rowOff>
    </xdr:to>
    <xdr:cxnSp macro="">
      <xdr:nvCxnSpPr>
        <xdr:cNvPr id="22" name="直線矢印コネクタ 21">
          <a:extLst>
            <a:ext uri="{FF2B5EF4-FFF2-40B4-BE49-F238E27FC236}">
              <a16:creationId xmlns:a16="http://schemas.microsoft.com/office/drawing/2014/main" id="{74A1F471-FD41-0941-D0E0-1BF77DF97348}"/>
            </a:ext>
          </a:extLst>
        </xdr:cNvPr>
        <xdr:cNvCxnSpPr/>
      </xdr:nvCxnSpPr>
      <xdr:spPr>
        <a:xfrm flipH="1" flipV="1">
          <a:off x="4503509" y="10317264"/>
          <a:ext cx="1366632" cy="1376823"/>
        </a:xfrm>
        <a:prstGeom prst="straightConnector1">
          <a:avLst/>
        </a:prstGeom>
        <a:ln w="38100" cap="rnd">
          <a:solidFill>
            <a:schemeClr val="accent1">
              <a:lumMod val="75000"/>
            </a:schemeClr>
          </a:solidFill>
          <a:headEnd type="oval" w="sm" len="sm"/>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152203</xdr:colOff>
      <xdr:row>165</xdr:row>
      <xdr:rowOff>126386</xdr:rowOff>
    </xdr:from>
    <xdr:to>
      <xdr:col>30</xdr:col>
      <xdr:colOff>111481</xdr:colOff>
      <xdr:row>170</xdr:row>
      <xdr:rowOff>131379</xdr:rowOff>
    </xdr:to>
    <xdr:sp macro="" textlink="">
      <xdr:nvSpPr>
        <xdr:cNvPr id="2" name="正方形/長方形 1">
          <a:extLst>
            <a:ext uri="{FF2B5EF4-FFF2-40B4-BE49-F238E27FC236}">
              <a16:creationId xmlns:a16="http://schemas.microsoft.com/office/drawing/2014/main" id="{63ECA51F-5C3A-26A5-D27B-836E4333C2F7}"/>
            </a:ext>
          </a:extLst>
        </xdr:cNvPr>
        <xdr:cNvSpPr/>
      </xdr:nvSpPr>
      <xdr:spPr>
        <a:xfrm>
          <a:off x="7877306" y="13724145"/>
          <a:ext cx="511072" cy="990337"/>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3525</xdr:colOff>
      <xdr:row>165</xdr:row>
      <xdr:rowOff>90354</xdr:rowOff>
    </xdr:from>
    <xdr:to>
      <xdr:col>30</xdr:col>
      <xdr:colOff>217987</xdr:colOff>
      <xdr:row>166</xdr:row>
      <xdr:rowOff>106329</xdr:rowOff>
    </xdr:to>
    <xdr:sp macro="" textlink="">
      <xdr:nvSpPr>
        <xdr:cNvPr id="3" name="楕円 2">
          <a:extLst>
            <a:ext uri="{FF2B5EF4-FFF2-40B4-BE49-F238E27FC236}">
              <a16:creationId xmlns:a16="http://schemas.microsoft.com/office/drawing/2014/main" id="{E9AFE425-7CC6-9047-EF76-982509987754}"/>
            </a:ext>
          </a:extLst>
        </xdr:cNvPr>
        <xdr:cNvSpPr/>
      </xdr:nvSpPr>
      <xdr:spPr>
        <a:xfrm>
          <a:off x="8280422" y="13688113"/>
          <a:ext cx="214462" cy="213044"/>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5</a:t>
          </a:r>
          <a:endParaRPr kumimoji="1" lang="ja-JP" altLang="en-US" sz="1100" b="1"/>
        </a:p>
      </xdr:txBody>
    </xdr:sp>
    <xdr:clientData/>
  </xdr:twoCellAnchor>
</xdr:wsDr>
</file>

<file path=xl/theme/theme1.xml><?xml version="1.0" encoding="utf-8"?>
<a:theme xmlns:a="http://schemas.openxmlformats.org/drawingml/2006/main" name="Office Theme">
  <a:themeElements>
    <a:clrScheme name="新事業進出補助金">
      <a:dk1>
        <a:sysClr val="windowText" lastClr="000000"/>
      </a:dk1>
      <a:lt1>
        <a:sysClr val="window" lastClr="FFFFFF"/>
      </a:lt1>
      <a:dk2>
        <a:srgbClr val="0E2841"/>
      </a:dk2>
      <a:lt2>
        <a:srgbClr val="E8E8E8"/>
      </a:lt2>
      <a:accent1>
        <a:srgbClr val="EF4898"/>
      </a:accent1>
      <a:accent2>
        <a:srgbClr val="EB6F8B"/>
      </a:accent2>
      <a:accent3>
        <a:srgbClr val="F5B693"/>
      </a:accent3>
      <a:accent4>
        <a:srgbClr val="FBE89B"/>
      </a:accent4>
      <a:accent5>
        <a:srgbClr val="094EB8"/>
      </a:accent5>
      <a:accent6>
        <a:srgbClr val="00B0F0"/>
      </a:accent6>
      <a:hlink>
        <a:srgbClr val="E1EFFF"/>
      </a:hlink>
      <a:folHlink>
        <a:srgbClr val="C00000"/>
      </a:folHlink>
    </a:clrScheme>
    <a:fontScheme name="Meiryo UI">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vertOverflow="overflow" horzOverflow="overflow" rtlCol="0" anchor="ctr"/>
      <a:lstStyle>
        <a:defPPr algn="l">
          <a:defRPr kumimoji="1" sz="1600">
            <a:solidFill>
              <a:schemeClr val="bg1"/>
            </a:solidFill>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260DC-C8D1-4CA0-A5B3-26380E573F8A}">
  <dimension ref="A2:AJ196"/>
  <sheetViews>
    <sheetView showGridLines="0" zoomScaleNormal="100" workbookViewId="0"/>
  </sheetViews>
  <sheetFormatPr defaultColWidth="3.2109375" defaultRowHeight="15" x14ac:dyDescent="0.35"/>
  <cols>
    <col min="1" max="2" width="3.2109375" style="55"/>
    <col min="3" max="3" width="3.2109375" style="78"/>
    <col min="4" max="16384" width="3.2109375" style="55"/>
  </cols>
  <sheetData>
    <row r="2" spans="2:36" x14ac:dyDescent="0.35">
      <c r="B2" s="53"/>
      <c r="C2" s="54"/>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row>
    <row r="3" spans="2:36" ht="19.5" x14ac:dyDescent="0.35">
      <c r="B3" s="53"/>
      <c r="C3" s="56" t="s">
        <v>0</v>
      </c>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3"/>
    </row>
    <row r="4" spans="2:36" x14ac:dyDescent="0.35">
      <c r="B4" s="53"/>
      <c r="C4" s="30"/>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53"/>
    </row>
    <row r="5" spans="2:36" x14ac:dyDescent="0.35">
      <c r="B5" s="53"/>
      <c r="C5" s="30"/>
      <c r="D5" s="23" t="s">
        <v>1</v>
      </c>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53"/>
    </row>
    <row r="6" spans="2:36" x14ac:dyDescent="0.35">
      <c r="B6" s="53"/>
      <c r="C6" s="30"/>
      <c r="D6" s="23" t="s">
        <v>2</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53"/>
    </row>
    <row r="7" spans="2:36" x14ac:dyDescent="0.35">
      <c r="B7" s="53"/>
      <c r="C7" s="30"/>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53"/>
    </row>
    <row r="8" spans="2:36" x14ac:dyDescent="0.35">
      <c r="B8" s="53"/>
      <c r="C8" s="30"/>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53"/>
    </row>
    <row r="9" spans="2:36" ht="19.5" x14ac:dyDescent="0.35">
      <c r="B9" s="53"/>
      <c r="C9" s="56" t="s">
        <v>3</v>
      </c>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3"/>
    </row>
    <row r="10" spans="2:36" x14ac:dyDescent="0.35">
      <c r="B10" s="53"/>
      <c r="C10" s="58"/>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3"/>
    </row>
    <row r="11" spans="2:36" s="62" customFormat="1" ht="19.5" x14ac:dyDescent="0.35">
      <c r="B11" s="60"/>
      <c r="C11" s="61"/>
      <c r="D11" s="165" t="s">
        <v>4</v>
      </c>
      <c r="E11" s="165"/>
      <c r="F11" s="165"/>
      <c r="G11" s="165"/>
      <c r="H11" s="165"/>
      <c r="I11" s="165"/>
      <c r="J11" s="165"/>
      <c r="K11" s="165"/>
      <c r="L11" s="165" t="s">
        <v>5</v>
      </c>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60"/>
      <c r="AJ11" s="60"/>
    </row>
    <row r="12" spans="2:36" s="62" customFormat="1" ht="38.25" customHeight="1" x14ac:dyDescent="0.35">
      <c r="B12" s="60"/>
      <c r="C12" s="61"/>
      <c r="D12" s="166" t="s">
        <v>6</v>
      </c>
      <c r="E12" s="166"/>
      <c r="F12" s="166"/>
      <c r="G12" s="166"/>
      <c r="H12" s="166"/>
      <c r="I12" s="166"/>
      <c r="J12" s="166"/>
      <c r="K12" s="166"/>
      <c r="L12" s="167" t="s">
        <v>7</v>
      </c>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60"/>
      <c r="AJ12" s="60"/>
    </row>
    <row r="13" spans="2:36" s="62" customFormat="1" ht="38.25" customHeight="1" x14ac:dyDescent="0.35">
      <c r="B13" s="60"/>
      <c r="C13" s="61"/>
      <c r="D13" s="168" t="s">
        <v>8</v>
      </c>
      <c r="E13" s="166"/>
      <c r="F13" s="166"/>
      <c r="G13" s="166"/>
      <c r="H13" s="166"/>
      <c r="I13" s="166"/>
      <c r="J13" s="166"/>
      <c r="K13" s="166"/>
      <c r="L13" s="167" t="s">
        <v>9</v>
      </c>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60"/>
      <c r="AJ13" s="60"/>
    </row>
    <row r="14" spans="2:36" x14ac:dyDescent="0.35">
      <c r="B14" s="53"/>
      <c r="C14" s="58"/>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3"/>
    </row>
    <row r="15" spans="2:36" x14ac:dyDescent="0.35">
      <c r="B15" s="53"/>
      <c r="C15" s="30"/>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53"/>
    </row>
    <row r="16" spans="2:36" ht="19.5" x14ac:dyDescent="0.35">
      <c r="B16" s="53"/>
      <c r="C16" s="56" t="s">
        <v>10</v>
      </c>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3"/>
    </row>
    <row r="17" spans="2:36" x14ac:dyDescent="0.35">
      <c r="B17" s="53"/>
      <c r="C17" s="58"/>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3"/>
    </row>
    <row r="18" spans="2:36" x14ac:dyDescent="0.35">
      <c r="B18" s="53"/>
      <c r="C18" s="30"/>
      <c r="D18" s="63" t="s">
        <v>11</v>
      </c>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53"/>
    </row>
    <row r="19" spans="2:36" ht="15.5" thickBot="1" x14ac:dyDescent="0.4">
      <c r="B19" s="53"/>
      <c r="C19" s="30"/>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53"/>
    </row>
    <row r="20" spans="2:36" ht="16" thickTop="1" thickBot="1" x14ac:dyDescent="0.4">
      <c r="B20" s="53"/>
      <c r="C20" s="30"/>
      <c r="D20" s="53"/>
      <c r="E20" s="65"/>
      <c r="F20" s="66"/>
      <c r="G20" s="67"/>
      <c r="H20" s="30" t="s">
        <v>12</v>
      </c>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53"/>
    </row>
    <row r="21" spans="2:36" ht="6.75" customHeight="1" thickTop="1" thickBot="1" x14ac:dyDescent="0.4">
      <c r="B21" s="53"/>
      <c r="C21" s="30"/>
      <c r="D21" s="5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53"/>
    </row>
    <row r="22" spans="2:36" ht="16" thickTop="1" thickBot="1" x14ac:dyDescent="0.4">
      <c r="B22" s="53"/>
      <c r="C22" s="30"/>
      <c r="D22" s="53"/>
      <c r="E22" s="102"/>
      <c r="F22" s="103"/>
      <c r="G22" s="104"/>
      <c r="H22" s="23" t="s">
        <v>334</v>
      </c>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53"/>
    </row>
    <row r="23" spans="2:36" ht="6.75" customHeight="1" thickTop="1" x14ac:dyDescent="0.35">
      <c r="B23" s="53"/>
      <c r="C23" s="30"/>
      <c r="D23" s="5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53"/>
    </row>
    <row r="24" spans="2:36" x14ac:dyDescent="0.35">
      <c r="B24" s="53"/>
      <c r="C24" s="30"/>
      <c r="D24" s="53"/>
      <c r="E24" s="68" t="s">
        <v>13</v>
      </c>
      <c r="F24" s="69"/>
      <c r="G24" s="70"/>
      <c r="H24" s="23" t="s">
        <v>14</v>
      </c>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53"/>
    </row>
    <row r="25" spans="2:36" ht="6.75" customHeight="1" x14ac:dyDescent="0.35">
      <c r="B25" s="53"/>
      <c r="C25" s="30"/>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53"/>
    </row>
    <row r="26" spans="2:36" x14ac:dyDescent="0.35">
      <c r="B26" s="53"/>
      <c r="C26" s="30"/>
      <c r="D26" s="53"/>
      <c r="E26" s="79" t="s">
        <v>15</v>
      </c>
      <c r="F26" s="69"/>
      <c r="G26" s="70"/>
      <c r="H26" s="23" t="s">
        <v>16</v>
      </c>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53"/>
    </row>
    <row r="27" spans="2:36" ht="6.75" customHeight="1" x14ac:dyDescent="0.35">
      <c r="B27" s="53"/>
      <c r="C27" s="30"/>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53"/>
    </row>
    <row r="28" spans="2:36" x14ac:dyDescent="0.35">
      <c r="B28" s="53"/>
      <c r="C28" s="30"/>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53"/>
    </row>
    <row r="29" spans="2:36" x14ac:dyDescent="0.35">
      <c r="B29" s="53"/>
      <c r="C29" s="30"/>
      <c r="D29" s="71" t="s">
        <v>124</v>
      </c>
      <c r="E29" s="71"/>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53"/>
    </row>
    <row r="30" spans="2:36" x14ac:dyDescent="0.35">
      <c r="B30" s="53"/>
      <c r="C30" s="30"/>
      <c r="D30" s="23"/>
      <c r="E30" s="73" t="s">
        <v>17</v>
      </c>
      <c r="F30" s="132" t="s">
        <v>129</v>
      </c>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53"/>
    </row>
    <row r="31" spans="2:36" x14ac:dyDescent="0.35">
      <c r="B31" s="53"/>
      <c r="C31" s="30"/>
      <c r="D31" s="23"/>
      <c r="E31" s="73" t="s">
        <v>19</v>
      </c>
      <c r="F31" s="132" t="s">
        <v>131</v>
      </c>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53"/>
    </row>
    <row r="32" spans="2:36" x14ac:dyDescent="0.35">
      <c r="B32" s="53"/>
      <c r="C32" s="30"/>
      <c r="D32" s="23"/>
      <c r="E32" s="73"/>
      <c r="F32" s="74" t="s">
        <v>18</v>
      </c>
      <c r="G32" s="75" t="s">
        <v>523</v>
      </c>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53"/>
    </row>
    <row r="33" spans="2:36" x14ac:dyDescent="0.35">
      <c r="B33" s="53"/>
      <c r="C33" s="30"/>
      <c r="D33" s="23"/>
      <c r="E33" s="73" t="s">
        <v>126</v>
      </c>
      <c r="F33" s="132" t="s">
        <v>132</v>
      </c>
      <c r="G33" s="23"/>
      <c r="H33" s="75"/>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53"/>
    </row>
    <row r="34" spans="2:36" x14ac:dyDescent="0.35">
      <c r="B34" s="53"/>
      <c r="C34" s="30"/>
      <c r="D34" s="23"/>
      <c r="E34" s="73"/>
      <c r="F34" s="74" t="s">
        <v>18</v>
      </c>
      <c r="G34" s="75" t="s">
        <v>523</v>
      </c>
      <c r="H34" s="75"/>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53"/>
    </row>
    <row r="35" spans="2:36" x14ac:dyDescent="0.35">
      <c r="B35" s="53"/>
      <c r="C35" s="30"/>
      <c r="D35" s="23"/>
      <c r="E35" s="73"/>
      <c r="F35" s="74" t="s">
        <v>18</v>
      </c>
      <c r="G35" s="75" t="s">
        <v>534</v>
      </c>
      <c r="H35" s="75"/>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53"/>
    </row>
    <row r="36" spans="2:36" x14ac:dyDescent="0.35">
      <c r="B36" s="53"/>
      <c r="C36" s="30"/>
      <c r="D36" s="23"/>
      <c r="E36" s="73" t="s">
        <v>127</v>
      </c>
      <c r="F36" s="132" t="s">
        <v>133</v>
      </c>
      <c r="G36" s="23"/>
      <c r="H36" s="75"/>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53"/>
    </row>
    <row r="37" spans="2:36" x14ac:dyDescent="0.35">
      <c r="B37" s="53"/>
      <c r="C37" s="30"/>
      <c r="D37" s="23"/>
      <c r="E37" s="73"/>
      <c r="F37" s="74" t="s">
        <v>18</v>
      </c>
      <c r="G37" s="75" t="s">
        <v>535</v>
      </c>
      <c r="H37" s="75"/>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53"/>
    </row>
    <row r="38" spans="2:36" x14ac:dyDescent="0.35">
      <c r="B38" s="53"/>
      <c r="C38" s="30"/>
      <c r="D38" s="23"/>
      <c r="E38" s="73"/>
      <c r="F38" s="23"/>
      <c r="G38" s="75" t="s">
        <v>536</v>
      </c>
      <c r="H38" s="75"/>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53"/>
    </row>
    <row r="39" spans="2:36" x14ac:dyDescent="0.35">
      <c r="B39" s="53"/>
      <c r="C39" s="30"/>
      <c r="D39" s="23"/>
      <c r="E39" s="73"/>
      <c r="F39" s="23"/>
      <c r="G39" s="75" t="s">
        <v>537</v>
      </c>
      <c r="H39" s="7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53"/>
    </row>
    <row r="40" spans="2:36" x14ac:dyDescent="0.35">
      <c r="B40" s="53"/>
      <c r="C40" s="30"/>
      <c r="D40" s="23"/>
      <c r="E40" s="73" t="s">
        <v>128</v>
      </c>
      <c r="F40" s="132" t="s">
        <v>539</v>
      </c>
      <c r="G40" s="75"/>
      <c r="H40" s="75"/>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53"/>
    </row>
    <row r="41" spans="2:36" x14ac:dyDescent="0.35">
      <c r="B41" s="53"/>
      <c r="C41" s="30"/>
      <c r="D41" s="23"/>
      <c r="E41" s="73"/>
      <c r="F41" s="74" t="s">
        <v>18</v>
      </c>
      <c r="G41" s="75" t="s">
        <v>540</v>
      </c>
      <c r="H41" s="75"/>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53"/>
    </row>
    <row r="42" spans="2:36" ht="15.5" thickBot="1" x14ac:dyDescent="0.4">
      <c r="B42" s="53"/>
      <c r="C42" s="30"/>
      <c r="D42" s="23"/>
      <c r="E42" s="73"/>
      <c r="F42" s="74"/>
      <c r="G42" s="75"/>
      <c r="H42" s="75"/>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53"/>
    </row>
    <row r="43" spans="2:36" ht="15.5" thickTop="1" x14ac:dyDescent="0.35">
      <c r="B43" s="53"/>
      <c r="C43" s="30"/>
      <c r="D43" s="23"/>
      <c r="E43" s="73"/>
      <c r="F43" s="133"/>
      <c r="G43" s="134"/>
      <c r="H43" s="135"/>
      <c r="I43" s="135"/>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7"/>
      <c r="AI43" s="161"/>
      <c r="AJ43" s="53"/>
    </row>
    <row r="44" spans="2:36" ht="16.5" x14ac:dyDescent="0.35">
      <c r="B44" s="53"/>
      <c r="C44" s="30"/>
      <c r="D44" s="23"/>
      <c r="E44" s="73"/>
      <c r="F44" s="160" t="s">
        <v>607</v>
      </c>
      <c r="G44" s="155" t="s">
        <v>606</v>
      </c>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3"/>
      <c r="AI44" s="161"/>
      <c r="AJ44" s="53"/>
    </row>
    <row r="45" spans="2:36" x14ac:dyDescent="0.35">
      <c r="B45" s="53"/>
      <c r="C45" s="30"/>
      <c r="D45" s="23"/>
      <c r="E45" s="73"/>
      <c r="F45" s="138"/>
      <c r="G45" s="139"/>
      <c r="H45" s="140"/>
      <c r="I45" s="140"/>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2"/>
      <c r="AI45" s="161"/>
      <c r="AJ45" s="53"/>
    </row>
    <row r="46" spans="2:36" x14ac:dyDescent="0.35">
      <c r="B46" s="53"/>
      <c r="C46" s="30"/>
      <c r="D46" s="23"/>
      <c r="E46" s="73"/>
      <c r="F46" s="154" t="s">
        <v>548</v>
      </c>
      <c r="G46" s="159" t="s">
        <v>562</v>
      </c>
      <c r="H46" s="157"/>
      <c r="I46" s="157"/>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42"/>
      <c r="AI46" s="161"/>
      <c r="AJ46" s="53"/>
    </row>
    <row r="47" spans="2:36" ht="7.5" customHeight="1" x14ac:dyDescent="0.35">
      <c r="B47" s="53"/>
      <c r="C47" s="30"/>
      <c r="D47" s="23"/>
      <c r="E47" s="73"/>
      <c r="F47" s="138"/>
      <c r="G47" s="139"/>
      <c r="H47" s="140"/>
      <c r="I47" s="140"/>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2"/>
      <c r="AI47" s="161"/>
      <c r="AJ47" s="53"/>
    </row>
    <row r="48" spans="2:36" x14ac:dyDescent="0.35">
      <c r="B48" s="53"/>
      <c r="C48" s="30"/>
      <c r="D48" s="23"/>
      <c r="E48" s="73"/>
      <c r="F48" s="143"/>
      <c r="G48" s="144" t="s">
        <v>541</v>
      </c>
      <c r="H48" s="140"/>
      <c r="I48" s="140"/>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2"/>
      <c r="AI48" s="161"/>
      <c r="AJ48" s="53"/>
    </row>
    <row r="49" spans="2:36" x14ac:dyDescent="0.35">
      <c r="B49" s="53"/>
      <c r="C49" s="30"/>
      <c r="D49" s="23"/>
      <c r="E49" s="73"/>
      <c r="F49" s="143"/>
      <c r="G49" s="145" t="s">
        <v>551</v>
      </c>
      <c r="H49" s="146" t="s">
        <v>544</v>
      </c>
      <c r="I49" s="140"/>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2"/>
      <c r="AI49" s="161"/>
      <c r="AJ49" s="53"/>
    </row>
    <row r="50" spans="2:36" x14ac:dyDescent="0.35">
      <c r="B50" s="53"/>
      <c r="C50" s="30"/>
      <c r="D50" s="23"/>
      <c r="E50" s="73"/>
      <c r="F50" s="143"/>
      <c r="G50" s="145" t="s">
        <v>552</v>
      </c>
      <c r="H50" s="146" t="s">
        <v>557</v>
      </c>
      <c r="I50" s="140"/>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2"/>
      <c r="AI50" s="161"/>
      <c r="AJ50" s="53"/>
    </row>
    <row r="51" spans="2:36" x14ac:dyDescent="0.35">
      <c r="B51" s="53"/>
      <c r="C51" s="30"/>
      <c r="D51" s="23"/>
      <c r="E51" s="73"/>
      <c r="F51" s="143"/>
      <c r="G51" s="145" t="s">
        <v>553</v>
      </c>
      <c r="H51" s="146" t="s">
        <v>542</v>
      </c>
      <c r="I51" s="140"/>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2"/>
      <c r="AI51" s="161"/>
      <c r="AJ51" s="53"/>
    </row>
    <row r="52" spans="2:36" x14ac:dyDescent="0.35">
      <c r="B52" s="53"/>
      <c r="C52" s="30"/>
      <c r="D52" s="23"/>
      <c r="E52" s="73"/>
      <c r="F52" s="143"/>
      <c r="G52" s="145" t="s">
        <v>554</v>
      </c>
      <c r="H52" s="146" t="s">
        <v>545</v>
      </c>
      <c r="I52" s="140"/>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2"/>
      <c r="AI52" s="161"/>
      <c r="AJ52" s="53"/>
    </row>
    <row r="53" spans="2:36" x14ac:dyDescent="0.35">
      <c r="B53" s="53"/>
      <c r="C53" s="30"/>
      <c r="D53" s="23"/>
      <c r="E53" s="73"/>
      <c r="F53" s="143"/>
      <c r="G53" s="145"/>
      <c r="H53" s="147" t="s">
        <v>18</v>
      </c>
      <c r="I53" s="140" t="s">
        <v>547</v>
      </c>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2"/>
      <c r="AI53" s="161"/>
      <c r="AJ53" s="53"/>
    </row>
    <row r="54" spans="2:36" x14ac:dyDescent="0.35">
      <c r="B54" s="53"/>
      <c r="C54" s="30"/>
      <c r="D54" s="23"/>
      <c r="E54" s="73"/>
      <c r="F54" s="143"/>
      <c r="G54" s="145" t="s">
        <v>555</v>
      </c>
      <c r="H54" s="146" t="s">
        <v>543</v>
      </c>
      <c r="I54" s="140"/>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2"/>
      <c r="AI54" s="161"/>
      <c r="AJ54" s="53"/>
    </row>
    <row r="55" spans="2:36" x14ac:dyDescent="0.35">
      <c r="B55" s="53"/>
      <c r="C55" s="30"/>
      <c r="D55" s="23"/>
      <c r="E55" s="73"/>
      <c r="F55" s="143"/>
      <c r="G55" s="145" t="s">
        <v>556</v>
      </c>
      <c r="H55" s="146" t="s">
        <v>546</v>
      </c>
      <c r="I55" s="140"/>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1"/>
      <c r="AH55" s="142"/>
      <c r="AI55" s="161"/>
      <c r="AJ55" s="53"/>
    </row>
    <row r="56" spans="2:36" ht="7.5" customHeight="1" x14ac:dyDescent="0.35">
      <c r="B56" s="53"/>
      <c r="C56" s="30"/>
      <c r="D56" s="23"/>
      <c r="E56" s="73"/>
      <c r="F56" s="143"/>
      <c r="G56" s="148"/>
      <c r="H56" s="146"/>
      <c r="I56" s="140"/>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2"/>
      <c r="AI56" s="161"/>
      <c r="AJ56" s="53"/>
    </row>
    <row r="57" spans="2:36" x14ac:dyDescent="0.35">
      <c r="B57" s="53"/>
      <c r="C57" s="30"/>
      <c r="D57" s="23"/>
      <c r="E57" s="73"/>
      <c r="F57" s="138"/>
      <c r="G57" s="144" t="s">
        <v>549</v>
      </c>
      <c r="H57" s="140"/>
      <c r="I57" s="140"/>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2"/>
      <c r="AI57" s="161"/>
      <c r="AJ57" s="53"/>
    </row>
    <row r="58" spans="2:36" x14ac:dyDescent="0.35">
      <c r="B58" s="53"/>
      <c r="C58" s="30"/>
      <c r="D58" s="23"/>
      <c r="E58" s="73"/>
      <c r="F58" s="138"/>
      <c r="G58" s="139"/>
      <c r="H58" s="146" t="s">
        <v>550</v>
      </c>
      <c r="I58" s="146"/>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2"/>
      <c r="AI58" s="161"/>
      <c r="AJ58" s="53"/>
    </row>
    <row r="59" spans="2:36" x14ac:dyDescent="0.35">
      <c r="B59" s="53"/>
      <c r="C59" s="30"/>
      <c r="D59" s="23"/>
      <c r="E59" s="73"/>
      <c r="F59" s="138"/>
      <c r="G59" s="139"/>
      <c r="H59" s="156" t="s">
        <v>599</v>
      </c>
      <c r="I59" s="146" t="s">
        <v>561</v>
      </c>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2"/>
      <c r="AI59" s="161"/>
      <c r="AJ59" s="53"/>
    </row>
    <row r="60" spans="2:36" x14ac:dyDescent="0.35">
      <c r="B60" s="53"/>
      <c r="C60" s="30"/>
      <c r="D60" s="23"/>
      <c r="E60" s="73"/>
      <c r="F60" s="138"/>
      <c r="G60" s="139"/>
      <c r="H60" s="148"/>
      <c r="I60" s="146" t="s">
        <v>601</v>
      </c>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2"/>
      <c r="AI60" s="161"/>
      <c r="AJ60" s="53"/>
    </row>
    <row r="61" spans="2:36" x14ac:dyDescent="0.35">
      <c r="B61" s="53"/>
      <c r="C61" s="30"/>
      <c r="D61" s="23"/>
      <c r="E61" s="73"/>
      <c r="F61" s="138"/>
      <c r="G61" s="139"/>
      <c r="H61" s="156" t="s">
        <v>600</v>
      </c>
      <c r="I61" s="146" t="s">
        <v>560</v>
      </c>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2"/>
      <c r="AI61" s="161"/>
      <c r="AJ61" s="53"/>
    </row>
    <row r="62" spans="2:36" x14ac:dyDescent="0.35">
      <c r="B62" s="53"/>
      <c r="C62" s="30"/>
      <c r="D62" s="23"/>
      <c r="E62" s="73"/>
      <c r="F62" s="138"/>
      <c r="G62" s="139"/>
      <c r="H62" s="148"/>
      <c r="I62" s="146" t="s">
        <v>559</v>
      </c>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2"/>
      <c r="AI62" s="161"/>
      <c r="AJ62" s="53"/>
    </row>
    <row r="63" spans="2:36" x14ac:dyDescent="0.35">
      <c r="B63" s="53"/>
      <c r="C63" s="30"/>
      <c r="D63" s="23"/>
      <c r="E63" s="73"/>
      <c r="F63" s="138"/>
      <c r="G63" s="139"/>
      <c r="H63" s="148"/>
      <c r="I63" s="146" t="s">
        <v>558</v>
      </c>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2"/>
      <c r="AI63" s="161"/>
      <c r="AJ63" s="53"/>
    </row>
    <row r="64" spans="2:36" x14ac:dyDescent="0.35">
      <c r="B64" s="53"/>
      <c r="C64" s="30"/>
      <c r="D64" s="23"/>
      <c r="E64" s="73"/>
      <c r="F64" s="138"/>
      <c r="G64" s="139"/>
      <c r="H64" s="148"/>
      <c r="I64" s="146" t="s">
        <v>602</v>
      </c>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2"/>
      <c r="AI64" s="161"/>
      <c r="AJ64" s="53"/>
    </row>
    <row r="65" spans="1:36" x14ac:dyDescent="0.35">
      <c r="B65" s="53"/>
      <c r="C65" s="30"/>
      <c r="D65" s="23"/>
      <c r="E65" s="73"/>
      <c r="F65" s="138"/>
      <c r="G65" s="139"/>
      <c r="H65" s="148"/>
      <c r="I65" s="146"/>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142"/>
      <c r="AI65" s="161"/>
      <c r="AJ65" s="53"/>
    </row>
    <row r="66" spans="1:36" x14ac:dyDescent="0.35">
      <c r="B66" s="53"/>
      <c r="C66" s="30"/>
      <c r="D66" s="23"/>
      <c r="E66" s="73"/>
      <c r="F66" s="154" t="s">
        <v>548</v>
      </c>
      <c r="G66" s="159" t="s">
        <v>581</v>
      </c>
      <c r="H66" s="164"/>
      <c r="I66" s="157"/>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42"/>
      <c r="AI66" s="161"/>
      <c r="AJ66" s="53"/>
    </row>
    <row r="67" spans="1:36" ht="7.5" customHeight="1" x14ac:dyDescent="0.35">
      <c r="B67" s="53"/>
      <c r="C67" s="30"/>
      <c r="D67" s="23"/>
      <c r="E67" s="73"/>
      <c r="F67" s="138"/>
      <c r="G67" s="139"/>
      <c r="H67" s="140"/>
      <c r="I67" s="140"/>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2"/>
      <c r="AI67" s="161"/>
      <c r="AJ67" s="53"/>
    </row>
    <row r="68" spans="1:36" x14ac:dyDescent="0.35">
      <c r="B68" s="53"/>
      <c r="C68" s="30"/>
      <c r="D68" s="23"/>
      <c r="E68" s="73"/>
      <c r="F68" s="138"/>
      <c r="G68" s="144" t="s">
        <v>541</v>
      </c>
      <c r="H68" s="140"/>
      <c r="I68" s="140"/>
      <c r="J68" s="141"/>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2"/>
      <c r="AI68" s="161"/>
      <c r="AJ68" s="53"/>
    </row>
    <row r="69" spans="1:36" x14ac:dyDescent="0.35">
      <c r="B69" s="53"/>
      <c r="C69" s="30"/>
      <c r="D69" s="23"/>
      <c r="E69" s="73"/>
      <c r="F69" s="138"/>
      <c r="G69" s="145" t="s">
        <v>551</v>
      </c>
      <c r="H69" s="146" t="s">
        <v>563</v>
      </c>
      <c r="I69" s="140"/>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2"/>
      <c r="AI69" s="161"/>
      <c r="AJ69" s="53"/>
    </row>
    <row r="70" spans="1:36" x14ac:dyDescent="0.35">
      <c r="B70" s="53"/>
      <c r="C70" s="30"/>
      <c r="D70" s="23"/>
      <c r="E70" s="73"/>
      <c r="F70" s="138"/>
      <c r="G70" s="145"/>
      <c r="H70" s="147" t="s">
        <v>18</v>
      </c>
      <c r="I70" s="140" t="s">
        <v>567</v>
      </c>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2"/>
      <c r="AI70" s="161"/>
      <c r="AJ70" s="53"/>
    </row>
    <row r="71" spans="1:36" x14ac:dyDescent="0.35">
      <c r="B71" s="53"/>
      <c r="C71" s="30"/>
      <c r="D71" s="23"/>
      <c r="E71" s="73"/>
      <c r="F71" s="138"/>
      <c r="G71" s="145"/>
      <c r="H71" s="147"/>
      <c r="I71" s="140" t="s">
        <v>575</v>
      </c>
      <c r="J71" s="141"/>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2"/>
      <c r="AI71" s="161"/>
      <c r="AJ71" s="53"/>
    </row>
    <row r="72" spans="1:36" x14ac:dyDescent="0.35">
      <c r="B72" s="53"/>
      <c r="C72" s="30"/>
      <c r="D72" s="23"/>
      <c r="E72" s="73"/>
      <c r="F72" s="138"/>
      <c r="G72" s="145"/>
      <c r="H72" s="147"/>
      <c r="I72" s="140" t="s">
        <v>566</v>
      </c>
      <c r="J72" s="141"/>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2"/>
      <c r="AI72" s="161"/>
      <c r="AJ72" s="53"/>
    </row>
    <row r="73" spans="1:36" x14ac:dyDescent="0.35">
      <c r="B73" s="53"/>
      <c r="C73" s="30"/>
      <c r="D73" s="23"/>
      <c r="E73" s="73"/>
      <c r="F73" s="138"/>
      <c r="G73" s="145"/>
      <c r="H73" s="147" t="s">
        <v>18</v>
      </c>
      <c r="I73" s="140" t="s">
        <v>572</v>
      </c>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2"/>
      <c r="AI73" s="161"/>
      <c r="AJ73" s="53"/>
    </row>
    <row r="74" spans="1:36" x14ac:dyDescent="0.35">
      <c r="B74" s="53"/>
      <c r="C74" s="30"/>
      <c r="D74" s="23"/>
      <c r="E74" s="73"/>
      <c r="F74" s="138"/>
      <c r="G74" s="145" t="s">
        <v>552</v>
      </c>
      <c r="H74" s="146" t="s">
        <v>564</v>
      </c>
      <c r="I74" s="140"/>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2"/>
      <c r="AI74" s="161"/>
      <c r="AJ74" s="53"/>
    </row>
    <row r="75" spans="1:36" x14ac:dyDescent="0.35">
      <c r="B75" s="53"/>
      <c r="C75" s="30"/>
      <c r="D75" s="23"/>
      <c r="E75" s="73"/>
      <c r="F75" s="138"/>
      <c r="G75" s="145"/>
      <c r="H75" s="147" t="s">
        <v>18</v>
      </c>
      <c r="I75" s="140" t="s">
        <v>573</v>
      </c>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2"/>
      <c r="AI75" s="161"/>
      <c r="AJ75" s="53"/>
    </row>
    <row r="76" spans="1:36" x14ac:dyDescent="0.35">
      <c r="B76" s="53"/>
      <c r="C76" s="30"/>
      <c r="D76" s="23"/>
      <c r="E76" s="73"/>
      <c r="F76" s="138"/>
      <c r="G76" s="145"/>
      <c r="H76" s="147"/>
      <c r="I76" s="140" t="s">
        <v>574</v>
      </c>
      <c r="J76" s="141"/>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2"/>
      <c r="AI76" s="161"/>
      <c r="AJ76" s="53"/>
    </row>
    <row r="77" spans="1:36" x14ac:dyDescent="0.35">
      <c r="B77" s="53"/>
      <c r="C77" s="30"/>
      <c r="D77" s="23"/>
      <c r="E77" s="73"/>
      <c r="F77" s="138"/>
      <c r="G77" s="145"/>
      <c r="H77" s="147"/>
      <c r="I77" s="140" t="s">
        <v>566</v>
      </c>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2"/>
      <c r="AI77" s="161"/>
      <c r="AJ77" s="53"/>
    </row>
    <row r="78" spans="1:36" x14ac:dyDescent="0.35">
      <c r="B78" s="53"/>
      <c r="C78" s="30"/>
      <c r="D78" s="23"/>
      <c r="E78" s="73"/>
      <c r="F78" s="138"/>
      <c r="G78" s="145"/>
      <c r="H78" s="147" t="s">
        <v>18</v>
      </c>
      <c r="I78" s="140" t="s">
        <v>572</v>
      </c>
      <c r="J78" s="141"/>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2"/>
      <c r="AI78" s="161"/>
      <c r="AJ78" s="53"/>
    </row>
    <row r="79" spans="1:36" x14ac:dyDescent="0.35">
      <c r="A79" s="55" t="s">
        <v>565</v>
      </c>
      <c r="B79" s="53"/>
      <c r="C79" s="30"/>
      <c r="D79" s="23"/>
      <c r="E79" s="73"/>
      <c r="F79" s="138"/>
      <c r="G79" s="139"/>
      <c r="H79" s="147" t="s">
        <v>18</v>
      </c>
      <c r="I79" s="140" t="s">
        <v>576</v>
      </c>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142"/>
      <c r="AI79" s="161"/>
      <c r="AJ79" s="53"/>
    </row>
    <row r="80" spans="1:36" ht="7.5" customHeight="1" x14ac:dyDescent="0.35">
      <c r="B80" s="53"/>
      <c r="C80" s="30"/>
      <c r="D80" s="23"/>
      <c r="E80" s="73"/>
      <c r="F80" s="138"/>
      <c r="G80" s="139"/>
      <c r="H80" s="147"/>
      <c r="I80" s="140"/>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2"/>
      <c r="AI80" s="161"/>
      <c r="AJ80" s="53"/>
    </row>
    <row r="81" spans="2:36" x14ac:dyDescent="0.35">
      <c r="B81" s="53"/>
      <c r="C81" s="30"/>
      <c r="D81" s="23"/>
      <c r="E81" s="73"/>
      <c r="F81" s="138"/>
      <c r="G81" s="144" t="s">
        <v>549</v>
      </c>
      <c r="H81" s="140"/>
      <c r="I81" s="140"/>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2"/>
      <c r="AI81" s="161"/>
      <c r="AJ81" s="53"/>
    </row>
    <row r="82" spans="2:36" x14ac:dyDescent="0.35">
      <c r="B82" s="53"/>
      <c r="C82" s="30"/>
      <c r="D82" s="23"/>
      <c r="E82" s="73"/>
      <c r="F82" s="138"/>
      <c r="G82" s="139"/>
      <c r="H82" s="146" t="s">
        <v>586</v>
      </c>
      <c r="I82" s="140"/>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2"/>
      <c r="AI82" s="161"/>
      <c r="AJ82" s="53"/>
    </row>
    <row r="83" spans="2:36" x14ac:dyDescent="0.35">
      <c r="B83" s="53"/>
      <c r="C83" s="30"/>
      <c r="D83" s="23"/>
      <c r="E83" s="73"/>
      <c r="F83" s="138"/>
      <c r="G83" s="139"/>
      <c r="H83" s="146" t="s">
        <v>587</v>
      </c>
      <c r="I83" s="140"/>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2"/>
      <c r="AI83" s="161"/>
      <c r="AJ83" s="53"/>
    </row>
    <row r="84" spans="2:36" x14ac:dyDescent="0.35">
      <c r="B84" s="53"/>
      <c r="C84" s="30"/>
      <c r="D84" s="23"/>
      <c r="E84" s="73"/>
      <c r="F84" s="143"/>
      <c r="G84" s="146"/>
      <c r="H84" s="140"/>
      <c r="I84" s="140"/>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2"/>
      <c r="AI84" s="161"/>
      <c r="AJ84" s="53"/>
    </row>
    <row r="85" spans="2:36" x14ac:dyDescent="0.35">
      <c r="B85" s="53"/>
      <c r="C85" s="30"/>
      <c r="D85" s="23"/>
      <c r="E85" s="73"/>
      <c r="F85" s="154" t="s">
        <v>548</v>
      </c>
      <c r="G85" s="159" t="s">
        <v>582</v>
      </c>
      <c r="H85" s="157"/>
      <c r="I85" s="157"/>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42"/>
      <c r="AI85" s="161"/>
      <c r="AJ85" s="53"/>
    </row>
    <row r="86" spans="2:36" ht="7.5" customHeight="1" x14ac:dyDescent="0.35">
      <c r="B86" s="53"/>
      <c r="C86" s="30"/>
      <c r="D86" s="23"/>
      <c r="E86" s="73"/>
      <c r="F86" s="143"/>
      <c r="G86" s="146"/>
      <c r="H86" s="140"/>
      <c r="I86" s="140"/>
      <c r="J86" s="141"/>
      <c r="K86" s="141"/>
      <c r="L86" s="141"/>
      <c r="M86" s="141"/>
      <c r="N86" s="141"/>
      <c r="O86" s="141"/>
      <c r="P86" s="141"/>
      <c r="Q86" s="141"/>
      <c r="R86" s="141"/>
      <c r="S86" s="141"/>
      <c r="T86" s="141"/>
      <c r="U86" s="141"/>
      <c r="V86" s="141"/>
      <c r="W86" s="141"/>
      <c r="X86" s="141"/>
      <c r="Y86" s="141"/>
      <c r="Z86" s="141"/>
      <c r="AA86" s="141"/>
      <c r="AB86" s="141"/>
      <c r="AC86" s="141"/>
      <c r="AD86" s="141"/>
      <c r="AE86" s="141"/>
      <c r="AF86" s="141"/>
      <c r="AG86" s="141"/>
      <c r="AH86" s="142"/>
      <c r="AI86" s="161"/>
      <c r="AJ86" s="53"/>
    </row>
    <row r="87" spans="2:36" x14ac:dyDescent="0.35">
      <c r="B87" s="53"/>
      <c r="C87" s="30"/>
      <c r="D87" s="23"/>
      <c r="E87" s="73"/>
      <c r="F87" s="143"/>
      <c r="G87" s="144" t="s">
        <v>541</v>
      </c>
      <c r="H87" s="140"/>
      <c r="I87" s="140"/>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2"/>
      <c r="AI87" s="161"/>
      <c r="AJ87" s="53"/>
    </row>
    <row r="88" spans="2:36" x14ac:dyDescent="0.35">
      <c r="B88" s="53"/>
      <c r="C88" s="30"/>
      <c r="D88" s="23"/>
      <c r="E88" s="73"/>
      <c r="F88" s="143"/>
      <c r="G88" s="145" t="s">
        <v>551</v>
      </c>
      <c r="H88" s="146" t="s">
        <v>577</v>
      </c>
      <c r="I88" s="140"/>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142"/>
      <c r="AI88" s="161"/>
      <c r="AJ88" s="53"/>
    </row>
    <row r="89" spans="2:36" x14ac:dyDescent="0.35">
      <c r="B89" s="53"/>
      <c r="C89" s="30"/>
      <c r="D89" s="23"/>
      <c r="E89" s="73"/>
      <c r="F89" s="143"/>
      <c r="G89" s="145"/>
      <c r="H89" s="147" t="s">
        <v>18</v>
      </c>
      <c r="I89" s="140" t="s">
        <v>578</v>
      </c>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2"/>
      <c r="AI89" s="161"/>
      <c r="AJ89" s="53"/>
    </row>
    <row r="90" spans="2:36" x14ac:dyDescent="0.35">
      <c r="B90" s="53"/>
      <c r="C90" s="30"/>
      <c r="D90" s="23"/>
      <c r="E90" s="73"/>
      <c r="F90" s="143"/>
      <c r="G90" s="145"/>
      <c r="H90" s="147"/>
      <c r="I90" s="140" t="s">
        <v>579</v>
      </c>
      <c r="J90" s="141"/>
      <c r="K90" s="141"/>
      <c r="L90" s="141"/>
      <c r="M90" s="141"/>
      <c r="N90" s="141"/>
      <c r="O90" s="141"/>
      <c r="P90" s="141"/>
      <c r="Q90" s="141"/>
      <c r="R90" s="141"/>
      <c r="S90" s="141"/>
      <c r="T90" s="141"/>
      <c r="U90" s="141"/>
      <c r="V90" s="141"/>
      <c r="W90" s="141"/>
      <c r="X90" s="141"/>
      <c r="Y90" s="141"/>
      <c r="Z90" s="141"/>
      <c r="AA90" s="141"/>
      <c r="AB90" s="141"/>
      <c r="AC90" s="141"/>
      <c r="AD90" s="141"/>
      <c r="AE90" s="141"/>
      <c r="AF90" s="141"/>
      <c r="AG90" s="141"/>
      <c r="AH90" s="142"/>
      <c r="AI90" s="161"/>
      <c r="AJ90" s="53"/>
    </row>
    <row r="91" spans="2:36" x14ac:dyDescent="0.35">
      <c r="B91" s="53"/>
      <c r="C91" s="30"/>
      <c r="D91" s="23"/>
      <c r="E91" s="73"/>
      <c r="F91" s="143"/>
      <c r="G91" s="145"/>
      <c r="H91" s="147"/>
      <c r="I91" s="140" t="s">
        <v>566</v>
      </c>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41"/>
      <c r="AG91" s="141"/>
      <c r="AH91" s="142"/>
      <c r="AI91" s="161"/>
      <c r="AJ91" s="53"/>
    </row>
    <row r="92" spans="2:36" x14ac:dyDescent="0.35">
      <c r="B92" s="53"/>
      <c r="C92" s="30"/>
      <c r="D92" s="23"/>
      <c r="E92" s="73"/>
      <c r="F92" s="143"/>
      <c r="G92" s="145"/>
      <c r="H92" s="147" t="s">
        <v>18</v>
      </c>
      <c r="I92" s="140" t="s">
        <v>572</v>
      </c>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142"/>
      <c r="AI92" s="161"/>
      <c r="AJ92" s="53"/>
    </row>
    <row r="93" spans="2:36" x14ac:dyDescent="0.35">
      <c r="B93" s="53"/>
      <c r="C93" s="30"/>
      <c r="D93" s="23"/>
      <c r="E93" s="73"/>
      <c r="F93" s="143"/>
      <c r="G93" s="146"/>
      <c r="H93" s="147" t="s">
        <v>18</v>
      </c>
      <c r="I93" s="140" t="s">
        <v>580</v>
      </c>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142"/>
      <c r="AI93" s="161"/>
      <c r="AJ93" s="53"/>
    </row>
    <row r="94" spans="2:36" x14ac:dyDescent="0.35">
      <c r="B94" s="53"/>
      <c r="C94" s="30"/>
      <c r="D94" s="23"/>
      <c r="E94" s="73"/>
      <c r="F94" s="143"/>
      <c r="G94" s="145" t="s">
        <v>552</v>
      </c>
      <c r="H94" s="146" t="s">
        <v>570</v>
      </c>
      <c r="I94" s="140"/>
      <c r="J94" s="141"/>
      <c r="K94" s="141"/>
      <c r="L94" s="141"/>
      <c r="M94" s="141"/>
      <c r="N94" s="141"/>
      <c r="O94" s="141"/>
      <c r="P94" s="141"/>
      <c r="Q94" s="141"/>
      <c r="R94" s="141"/>
      <c r="S94" s="141"/>
      <c r="T94" s="141"/>
      <c r="U94" s="141"/>
      <c r="V94" s="141"/>
      <c r="W94" s="141"/>
      <c r="X94" s="141"/>
      <c r="Y94" s="141"/>
      <c r="Z94" s="141"/>
      <c r="AA94" s="141"/>
      <c r="AB94" s="141"/>
      <c r="AC94" s="141"/>
      <c r="AD94" s="141"/>
      <c r="AE94" s="141"/>
      <c r="AF94" s="141"/>
      <c r="AG94" s="141"/>
      <c r="AH94" s="142"/>
      <c r="AI94" s="161"/>
      <c r="AJ94" s="53"/>
    </row>
    <row r="95" spans="2:36" x14ac:dyDescent="0.35">
      <c r="B95" s="53"/>
      <c r="C95" s="30"/>
      <c r="D95" s="23"/>
      <c r="E95" s="73"/>
      <c r="F95" s="143"/>
      <c r="G95" s="145"/>
      <c r="H95" s="147" t="s">
        <v>18</v>
      </c>
      <c r="I95" s="140" t="s">
        <v>571</v>
      </c>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142"/>
      <c r="AI95" s="161"/>
      <c r="AJ95" s="53"/>
    </row>
    <row r="96" spans="2:36" x14ac:dyDescent="0.35">
      <c r="B96" s="53"/>
      <c r="C96" s="30"/>
      <c r="D96" s="23"/>
      <c r="E96" s="73"/>
      <c r="F96" s="143"/>
      <c r="G96" s="145"/>
      <c r="H96" s="147"/>
      <c r="I96" s="140" t="s">
        <v>568</v>
      </c>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142"/>
      <c r="AI96" s="161"/>
      <c r="AJ96" s="53"/>
    </row>
    <row r="97" spans="2:36" x14ac:dyDescent="0.35">
      <c r="B97" s="53"/>
      <c r="C97" s="30"/>
      <c r="D97" s="23"/>
      <c r="E97" s="73"/>
      <c r="F97" s="143"/>
      <c r="G97" s="145"/>
      <c r="H97" s="147"/>
      <c r="I97" s="140" t="s">
        <v>566</v>
      </c>
      <c r="J97" s="141"/>
      <c r="K97" s="141"/>
      <c r="L97" s="141"/>
      <c r="M97" s="141"/>
      <c r="N97" s="141"/>
      <c r="O97" s="141"/>
      <c r="P97" s="141"/>
      <c r="Q97" s="141"/>
      <c r="R97" s="141"/>
      <c r="S97" s="141"/>
      <c r="T97" s="141"/>
      <c r="U97" s="141"/>
      <c r="V97" s="141"/>
      <c r="W97" s="141"/>
      <c r="X97" s="141"/>
      <c r="Y97" s="141"/>
      <c r="Z97" s="141"/>
      <c r="AA97" s="141"/>
      <c r="AB97" s="141"/>
      <c r="AC97" s="141"/>
      <c r="AD97" s="141"/>
      <c r="AE97" s="141"/>
      <c r="AF97" s="141"/>
      <c r="AG97" s="141"/>
      <c r="AH97" s="142"/>
      <c r="AI97" s="161"/>
      <c r="AJ97" s="53"/>
    </row>
    <row r="98" spans="2:36" x14ac:dyDescent="0.35">
      <c r="B98" s="53"/>
      <c r="C98" s="30"/>
      <c r="D98" s="23"/>
      <c r="E98" s="73"/>
      <c r="F98" s="143"/>
      <c r="G98" s="145"/>
      <c r="H98" s="147" t="s">
        <v>18</v>
      </c>
      <c r="I98" s="140" t="s">
        <v>572</v>
      </c>
      <c r="J98" s="141"/>
      <c r="K98" s="141"/>
      <c r="L98" s="141"/>
      <c r="M98" s="141"/>
      <c r="N98" s="141"/>
      <c r="O98" s="141"/>
      <c r="P98" s="141"/>
      <c r="Q98" s="141"/>
      <c r="R98" s="141"/>
      <c r="S98" s="141"/>
      <c r="T98" s="141"/>
      <c r="U98" s="141"/>
      <c r="V98" s="141"/>
      <c r="W98" s="141"/>
      <c r="X98" s="141"/>
      <c r="Y98" s="141"/>
      <c r="Z98" s="141"/>
      <c r="AA98" s="141"/>
      <c r="AB98" s="141"/>
      <c r="AC98" s="141"/>
      <c r="AD98" s="141"/>
      <c r="AE98" s="141"/>
      <c r="AF98" s="141"/>
      <c r="AG98" s="141"/>
      <c r="AH98" s="142"/>
      <c r="AI98" s="161"/>
      <c r="AJ98" s="53"/>
    </row>
    <row r="99" spans="2:36" ht="7.5" customHeight="1" x14ac:dyDescent="0.35">
      <c r="B99" s="53"/>
      <c r="C99" s="30"/>
      <c r="D99" s="23"/>
      <c r="E99" s="73"/>
      <c r="F99" s="143"/>
      <c r="G99" s="146"/>
      <c r="H99" s="147"/>
      <c r="I99" s="140"/>
      <c r="J99" s="141"/>
      <c r="K99" s="141"/>
      <c r="L99" s="141"/>
      <c r="M99" s="141"/>
      <c r="N99" s="141"/>
      <c r="O99" s="141"/>
      <c r="P99" s="141"/>
      <c r="Q99" s="141"/>
      <c r="R99" s="141"/>
      <c r="S99" s="141"/>
      <c r="T99" s="141"/>
      <c r="U99" s="141"/>
      <c r="V99" s="141"/>
      <c r="W99" s="141"/>
      <c r="X99" s="141"/>
      <c r="Y99" s="141"/>
      <c r="Z99" s="141"/>
      <c r="AA99" s="141"/>
      <c r="AB99" s="141"/>
      <c r="AC99" s="141"/>
      <c r="AD99" s="141"/>
      <c r="AE99" s="141"/>
      <c r="AF99" s="141"/>
      <c r="AG99" s="141"/>
      <c r="AH99" s="142"/>
      <c r="AI99" s="161"/>
      <c r="AJ99" s="53"/>
    </row>
    <row r="100" spans="2:36" x14ac:dyDescent="0.35">
      <c r="B100" s="53"/>
      <c r="C100" s="30"/>
      <c r="D100" s="23"/>
      <c r="E100" s="73"/>
      <c r="F100" s="143"/>
      <c r="G100" s="144" t="s">
        <v>549</v>
      </c>
      <c r="H100" s="140"/>
      <c r="I100" s="140"/>
      <c r="J100" s="141"/>
      <c r="K100" s="141"/>
      <c r="L100" s="141"/>
      <c r="M100" s="141"/>
      <c r="N100" s="141"/>
      <c r="O100" s="141"/>
      <c r="P100" s="141"/>
      <c r="Q100" s="141"/>
      <c r="R100" s="141"/>
      <c r="S100" s="141"/>
      <c r="T100" s="141"/>
      <c r="U100" s="141"/>
      <c r="V100" s="141"/>
      <c r="W100" s="141"/>
      <c r="X100" s="141"/>
      <c r="Y100" s="141"/>
      <c r="Z100" s="141"/>
      <c r="AA100" s="141"/>
      <c r="AB100" s="141"/>
      <c r="AC100" s="141"/>
      <c r="AD100" s="141"/>
      <c r="AE100" s="141"/>
      <c r="AF100" s="141"/>
      <c r="AG100" s="141"/>
      <c r="AH100" s="142"/>
      <c r="AI100" s="161"/>
      <c r="AJ100" s="53"/>
    </row>
    <row r="101" spans="2:36" x14ac:dyDescent="0.35">
      <c r="B101" s="53"/>
      <c r="C101" s="30"/>
      <c r="D101" s="23"/>
      <c r="E101" s="73"/>
      <c r="F101" s="143"/>
      <c r="G101" s="146"/>
      <c r="H101" s="146" t="s">
        <v>593</v>
      </c>
      <c r="I101" s="140"/>
      <c r="J101" s="141"/>
      <c r="K101" s="141"/>
      <c r="L101" s="141"/>
      <c r="M101" s="141"/>
      <c r="N101" s="141"/>
      <c r="O101" s="141"/>
      <c r="P101" s="141"/>
      <c r="Q101" s="141"/>
      <c r="R101" s="141"/>
      <c r="S101" s="141"/>
      <c r="T101" s="141"/>
      <c r="U101" s="141"/>
      <c r="V101" s="141"/>
      <c r="W101" s="141"/>
      <c r="X101" s="141"/>
      <c r="Y101" s="141"/>
      <c r="Z101" s="141"/>
      <c r="AA101" s="141"/>
      <c r="AB101" s="141"/>
      <c r="AC101" s="141"/>
      <c r="AD101" s="141"/>
      <c r="AE101" s="141"/>
      <c r="AF101" s="141"/>
      <c r="AG101" s="141"/>
      <c r="AH101" s="142"/>
      <c r="AI101" s="161"/>
      <c r="AJ101" s="53"/>
    </row>
    <row r="102" spans="2:36" x14ac:dyDescent="0.35">
      <c r="B102" s="53"/>
      <c r="C102" s="30"/>
      <c r="D102" s="23"/>
      <c r="E102" s="73"/>
      <c r="F102" s="143"/>
      <c r="G102" s="146"/>
      <c r="H102" s="156" t="s">
        <v>599</v>
      </c>
      <c r="I102" s="146" t="s">
        <v>591</v>
      </c>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2"/>
      <c r="AI102" s="161"/>
      <c r="AJ102" s="53"/>
    </row>
    <row r="103" spans="2:36" x14ac:dyDescent="0.35">
      <c r="B103" s="53"/>
      <c r="C103" s="30"/>
      <c r="D103" s="23"/>
      <c r="E103" s="73"/>
      <c r="F103" s="143"/>
      <c r="G103" s="146"/>
      <c r="H103" s="146"/>
      <c r="I103" s="146" t="s">
        <v>588</v>
      </c>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2"/>
      <c r="AI103" s="161"/>
      <c r="AJ103" s="53"/>
    </row>
    <row r="104" spans="2:36" x14ac:dyDescent="0.35">
      <c r="B104" s="53"/>
      <c r="C104" s="30"/>
      <c r="D104" s="23"/>
      <c r="E104" s="73"/>
      <c r="F104" s="143"/>
      <c r="G104" s="146"/>
      <c r="H104" s="146"/>
      <c r="I104" s="146" t="s">
        <v>589</v>
      </c>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E104" s="141"/>
      <c r="AF104" s="141"/>
      <c r="AG104" s="141"/>
      <c r="AH104" s="142"/>
      <c r="AI104" s="161"/>
      <c r="AJ104" s="53"/>
    </row>
    <row r="105" spans="2:36" x14ac:dyDescent="0.35">
      <c r="B105" s="53"/>
      <c r="C105" s="30"/>
      <c r="D105" s="23"/>
      <c r="E105" s="73"/>
      <c r="F105" s="143"/>
      <c r="G105" s="146"/>
      <c r="H105" s="156" t="s">
        <v>600</v>
      </c>
      <c r="I105" s="146" t="s">
        <v>592</v>
      </c>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1"/>
      <c r="AF105" s="141"/>
      <c r="AG105" s="141"/>
      <c r="AH105" s="142"/>
      <c r="AI105" s="161"/>
      <c r="AJ105" s="53"/>
    </row>
    <row r="106" spans="2:36" x14ac:dyDescent="0.35">
      <c r="B106" s="53"/>
      <c r="C106" s="30"/>
      <c r="D106" s="23"/>
      <c r="E106" s="73"/>
      <c r="F106" s="143"/>
      <c r="G106" s="146"/>
      <c r="H106" s="147" t="s">
        <v>18</v>
      </c>
      <c r="I106" s="140" t="s">
        <v>590</v>
      </c>
      <c r="J106" s="141"/>
      <c r="K106" s="141"/>
      <c r="L106" s="141"/>
      <c r="M106" s="141"/>
      <c r="N106" s="141"/>
      <c r="O106" s="141"/>
      <c r="P106" s="141"/>
      <c r="Q106" s="141"/>
      <c r="R106" s="141"/>
      <c r="S106" s="141"/>
      <c r="T106" s="141"/>
      <c r="U106" s="141"/>
      <c r="V106" s="141"/>
      <c r="W106" s="141"/>
      <c r="X106" s="141"/>
      <c r="Y106" s="141"/>
      <c r="Z106" s="141"/>
      <c r="AA106" s="141"/>
      <c r="AB106" s="141"/>
      <c r="AC106" s="141"/>
      <c r="AD106" s="141"/>
      <c r="AE106" s="141"/>
      <c r="AF106" s="141"/>
      <c r="AG106" s="141"/>
      <c r="AH106" s="142"/>
      <c r="AI106" s="161"/>
      <c r="AJ106" s="53"/>
    </row>
    <row r="107" spans="2:36" x14ac:dyDescent="0.35">
      <c r="B107" s="53"/>
      <c r="C107" s="30"/>
      <c r="D107" s="23"/>
      <c r="E107" s="73"/>
      <c r="F107" s="143"/>
      <c r="G107" s="146"/>
      <c r="H107" s="146"/>
      <c r="I107" s="146"/>
      <c r="J107" s="141"/>
      <c r="K107" s="141"/>
      <c r="L107" s="141"/>
      <c r="M107" s="141"/>
      <c r="N107" s="141"/>
      <c r="O107" s="141"/>
      <c r="P107" s="141"/>
      <c r="Q107" s="141"/>
      <c r="R107" s="141"/>
      <c r="S107" s="141"/>
      <c r="T107" s="141"/>
      <c r="U107" s="141"/>
      <c r="V107" s="141"/>
      <c r="W107" s="141"/>
      <c r="X107" s="141"/>
      <c r="Y107" s="141"/>
      <c r="Z107" s="141"/>
      <c r="AA107" s="141"/>
      <c r="AB107" s="141"/>
      <c r="AC107" s="141"/>
      <c r="AD107" s="141"/>
      <c r="AE107" s="141"/>
      <c r="AF107" s="141"/>
      <c r="AG107" s="141"/>
      <c r="AH107" s="142"/>
      <c r="AI107" s="161"/>
      <c r="AJ107" s="53"/>
    </row>
    <row r="108" spans="2:36" x14ac:dyDescent="0.35">
      <c r="B108" s="53"/>
      <c r="C108" s="30"/>
      <c r="D108" s="23"/>
      <c r="E108" s="73"/>
      <c r="F108" s="154" t="s">
        <v>548</v>
      </c>
      <c r="G108" s="159" t="s">
        <v>583</v>
      </c>
      <c r="H108" s="157"/>
      <c r="I108" s="157"/>
      <c r="J108" s="158"/>
      <c r="K108" s="158"/>
      <c r="L108" s="158"/>
      <c r="M108" s="158"/>
      <c r="N108" s="158"/>
      <c r="O108" s="158"/>
      <c r="P108" s="158"/>
      <c r="Q108" s="158"/>
      <c r="R108" s="158"/>
      <c r="S108" s="158"/>
      <c r="T108" s="158"/>
      <c r="U108" s="158"/>
      <c r="V108" s="158"/>
      <c r="W108" s="158"/>
      <c r="X108" s="158"/>
      <c r="Y108" s="158"/>
      <c r="Z108" s="158"/>
      <c r="AA108" s="158"/>
      <c r="AB108" s="158"/>
      <c r="AC108" s="158"/>
      <c r="AD108" s="158"/>
      <c r="AE108" s="158"/>
      <c r="AF108" s="158"/>
      <c r="AG108" s="158"/>
      <c r="AH108" s="142"/>
      <c r="AI108" s="161"/>
      <c r="AJ108" s="53"/>
    </row>
    <row r="109" spans="2:36" ht="7.5" customHeight="1" x14ac:dyDescent="0.35">
      <c r="B109" s="53"/>
      <c r="C109" s="30"/>
      <c r="D109" s="23"/>
      <c r="E109" s="73"/>
      <c r="F109" s="143"/>
      <c r="G109" s="146"/>
      <c r="H109" s="140"/>
      <c r="I109" s="140"/>
      <c r="J109" s="141"/>
      <c r="K109" s="141"/>
      <c r="L109" s="141"/>
      <c r="M109" s="141"/>
      <c r="N109" s="141"/>
      <c r="O109" s="141"/>
      <c r="P109" s="141"/>
      <c r="Q109" s="141"/>
      <c r="R109" s="141"/>
      <c r="S109" s="141"/>
      <c r="T109" s="141"/>
      <c r="U109" s="141"/>
      <c r="V109" s="141"/>
      <c r="W109" s="141"/>
      <c r="X109" s="141"/>
      <c r="Y109" s="141"/>
      <c r="Z109" s="141"/>
      <c r="AA109" s="141"/>
      <c r="AB109" s="141"/>
      <c r="AC109" s="141"/>
      <c r="AD109" s="141"/>
      <c r="AE109" s="141"/>
      <c r="AF109" s="141"/>
      <c r="AG109" s="141"/>
      <c r="AH109" s="142"/>
      <c r="AI109" s="161"/>
      <c r="AJ109" s="53"/>
    </row>
    <row r="110" spans="2:36" x14ac:dyDescent="0.35">
      <c r="B110" s="53"/>
      <c r="C110" s="30"/>
      <c r="D110" s="23"/>
      <c r="E110" s="73"/>
      <c r="F110" s="143"/>
      <c r="G110" s="144" t="s">
        <v>541</v>
      </c>
      <c r="H110" s="140"/>
      <c r="I110" s="140"/>
      <c r="J110" s="141"/>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2"/>
      <c r="AI110" s="161"/>
      <c r="AJ110" s="53"/>
    </row>
    <row r="111" spans="2:36" x14ac:dyDescent="0.35">
      <c r="B111" s="53"/>
      <c r="C111" s="30"/>
      <c r="D111" s="23"/>
      <c r="E111" s="73"/>
      <c r="F111" s="143"/>
      <c r="G111" s="145" t="s">
        <v>551</v>
      </c>
      <c r="H111" s="146" t="s">
        <v>585</v>
      </c>
      <c r="I111" s="140"/>
      <c r="J111" s="141"/>
      <c r="K111" s="141"/>
      <c r="L111" s="141"/>
      <c r="M111" s="141"/>
      <c r="N111" s="141"/>
      <c r="O111" s="141"/>
      <c r="P111" s="141"/>
      <c r="Q111" s="141"/>
      <c r="R111" s="141"/>
      <c r="S111" s="141"/>
      <c r="T111" s="141"/>
      <c r="U111" s="141"/>
      <c r="V111" s="141"/>
      <c r="W111" s="141"/>
      <c r="X111" s="141"/>
      <c r="Y111" s="141"/>
      <c r="Z111" s="141"/>
      <c r="AA111" s="141"/>
      <c r="AB111" s="141"/>
      <c r="AC111" s="141"/>
      <c r="AD111" s="141"/>
      <c r="AE111" s="141"/>
      <c r="AF111" s="141"/>
      <c r="AG111" s="141"/>
      <c r="AH111" s="142"/>
      <c r="AI111" s="161"/>
      <c r="AJ111" s="53"/>
    </row>
    <row r="112" spans="2:36" ht="7.5" customHeight="1" x14ac:dyDescent="0.35">
      <c r="B112" s="53"/>
      <c r="C112" s="30"/>
      <c r="D112" s="23"/>
      <c r="E112" s="73"/>
      <c r="F112" s="143"/>
      <c r="G112" s="145"/>
      <c r="H112" s="146"/>
      <c r="I112" s="140"/>
      <c r="J112" s="141"/>
      <c r="K112" s="141"/>
      <c r="L112" s="141"/>
      <c r="M112" s="141"/>
      <c r="N112" s="141"/>
      <c r="O112" s="141"/>
      <c r="P112" s="141"/>
      <c r="Q112" s="141"/>
      <c r="R112" s="141"/>
      <c r="S112" s="141"/>
      <c r="T112" s="141"/>
      <c r="U112" s="141"/>
      <c r="V112" s="141"/>
      <c r="W112" s="141"/>
      <c r="X112" s="141"/>
      <c r="Y112" s="141"/>
      <c r="Z112" s="141"/>
      <c r="AA112" s="141"/>
      <c r="AB112" s="141"/>
      <c r="AC112" s="141"/>
      <c r="AD112" s="141"/>
      <c r="AE112" s="141"/>
      <c r="AF112" s="141"/>
      <c r="AG112" s="141"/>
      <c r="AH112" s="142"/>
      <c r="AI112" s="161"/>
      <c r="AJ112" s="53"/>
    </row>
    <row r="113" spans="2:36" x14ac:dyDescent="0.35">
      <c r="B113" s="53"/>
      <c r="C113" s="30"/>
      <c r="D113" s="23"/>
      <c r="E113" s="73"/>
      <c r="F113" s="143"/>
      <c r="G113" s="144" t="s">
        <v>549</v>
      </c>
      <c r="H113" s="140"/>
      <c r="I113" s="140"/>
      <c r="J113" s="141"/>
      <c r="K113" s="141"/>
      <c r="L113" s="141"/>
      <c r="M113" s="141"/>
      <c r="N113" s="141"/>
      <c r="O113" s="141"/>
      <c r="P113" s="141"/>
      <c r="Q113" s="141"/>
      <c r="R113" s="141"/>
      <c r="S113" s="141"/>
      <c r="T113" s="141"/>
      <c r="U113" s="141"/>
      <c r="V113" s="141"/>
      <c r="W113" s="141"/>
      <c r="X113" s="141"/>
      <c r="Y113" s="141"/>
      <c r="Z113" s="141"/>
      <c r="AA113" s="141"/>
      <c r="AB113" s="141"/>
      <c r="AC113" s="141"/>
      <c r="AD113" s="141"/>
      <c r="AE113" s="141"/>
      <c r="AF113" s="141"/>
      <c r="AG113" s="141"/>
      <c r="AH113" s="142"/>
      <c r="AI113" s="161"/>
      <c r="AJ113" s="53"/>
    </row>
    <row r="114" spans="2:36" x14ac:dyDescent="0.35">
      <c r="B114" s="53"/>
      <c r="C114" s="30"/>
      <c r="D114" s="23"/>
      <c r="E114" s="73"/>
      <c r="F114" s="143"/>
      <c r="G114" s="146"/>
      <c r="H114" s="146" t="s">
        <v>595</v>
      </c>
      <c r="I114" s="140"/>
      <c r="J114" s="141"/>
      <c r="K114" s="141"/>
      <c r="L114" s="141"/>
      <c r="M114" s="141"/>
      <c r="N114" s="141"/>
      <c r="O114" s="141"/>
      <c r="P114" s="141"/>
      <c r="Q114" s="141"/>
      <c r="R114" s="141"/>
      <c r="S114" s="141"/>
      <c r="T114" s="141"/>
      <c r="U114" s="141"/>
      <c r="V114" s="141"/>
      <c r="W114" s="141"/>
      <c r="X114" s="141"/>
      <c r="Y114" s="141"/>
      <c r="Z114" s="141"/>
      <c r="AA114" s="141"/>
      <c r="AB114" s="141"/>
      <c r="AC114" s="141"/>
      <c r="AD114" s="141"/>
      <c r="AE114" s="141"/>
      <c r="AF114" s="141"/>
      <c r="AG114" s="141"/>
      <c r="AH114" s="142"/>
      <c r="AI114" s="161"/>
      <c r="AJ114" s="53"/>
    </row>
    <row r="115" spans="2:36" x14ac:dyDescent="0.35">
      <c r="B115" s="53"/>
      <c r="C115" s="30"/>
      <c r="D115" s="23"/>
      <c r="E115" s="73"/>
      <c r="F115" s="143"/>
      <c r="G115" s="146"/>
      <c r="H115" s="146" t="s">
        <v>594</v>
      </c>
      <c r="I115" s="140"/>
      <c r="J115" s="141"/>
      <c r="K115" s="141"/>
      <c r="L115" s="141"/>
      <c r="M115" s="141"/>
      <c r="N115" s="141"/>
      <c r="O115" s="141"/>
      <c r="P115" s="141"/>
      <c r="Q115" s="141"/>
      <c r="R115" s="141"/>
      <c r="S115" s="141"/>
      <c r="T115" s="141"/>
      <c r="U115" s="141"/>
      <c r="V115" s="141"/>
      <c r="W115" s="141"/>
      <c r="X115" s="141"/>
      <c r="Y115" s="141"/>
      <c r="Z115" s="141"/>
      <c r="AA115" s="141"/>
      <c r="AB115" s="141"/>
      <c r="AC115" s="141"/>
      <c r="AD115" s="141"/>
      <c r="AE115" s="141"/>
      <c r="AF115" s="141"/>
      <c r="AG115" s="141"/>
      <c r="AH115" s="142"/>
      <c r="AI115" s="161"/>
      <c r="AJ115" s="53"/>
    </row>
    <row r="116" spans="2:36" x14ac:dyDescent="0.35">
      <c r="B116" s="53"/>
      <c r="C116" s="30"/>
      <c r="D116" s="23"/>
      <c r="E116" s="73"/>
      <c r="F116" s="143"/>
      <c r="G116" s="146"/>
      <c r="H116" s="147" t="s">
        <v>18</v>
      </c>
      <c r="I116" s="140" t="s">
        <v>596</v>
      </c>
      <c r="J116" s="141"/>
      <c r="K116" s="141"/>
      <c r="L116" s="141"/>
      <c r="M116" s="141"/>
      <c r="N116" s="141"/>
      <c r="O116" s="141"/>
      <c r="P116" s="141"/>
      <c r="Q116" s="141"/>
      <c r="R116" s="141"/>
      <c r="S116" s="141"/>
      <c r="T116" s="141"/>
      <c r="U116" s="141"/>
      <c r="V116" s="141"/>
      <c r="W116" s="141"/>
      <c r="X116" s="141"/>
      <c r="Y116" s="141"/>
      <c r="Z116" s="141"/>
      <c r="AA116" s="141"/>
      <c r="AB116" s="141"/>
      <c r="AC116" s="141"/>
      <c r="AD116" s="141"/>
      <c r="AE116" s="141"/>
      <c r="AF116" s="141"/>
      <c r="AG116" s="141"/>
      <c r="AH116" s="142"/>
      <c r="AI116" s="161"/>
      <c r="AJ116" s="53"/>
    </row>
    <row r="117" spans="2:36" x14ac:dyDescent="0.35">
      <c r="B117" s="53"/>
      <c r="C117" s="30"/>
      <c r="D117" s="23"/>
      <c r="E117" s="73"/>
      <c r="F117" s="143"/>
      <c r="G117" s="146"/>
      <c r="H117" s="140"/>
      <c r="I117" s="140" t="s">
        <v>597</v>
      </c>
      <c r="J117" s="141"/>
      <c r="K117" s="141"/>
      <c r="L117" s="141"/>
      <c r="M117" s="141"/>
      <c r="N117" s="141"/>
      <c r="O117" s="141"/>
      <c r="P117" s="141"/>
      <c r="Q117" s="141"/>
      <c r="R117" s="141"/>
      <c r="S117" s="141"/>
      <c r="T117" s="141"/>
      <c r="U117" s="141"/>
      <c r="V117" s="141"/>
      <c r="W117" s="141"/>
      <c r="X117" s="141"/>
      <c r="Y117" s="141"/>
      <c r="Z117" s="141"/>
      <c r="AA117" s="141"/>
      <c r="AB117" s="141"/>
      <c r="AC117" s="141"/>
      <c r="AD117" s="141"/>
      <c r="AE117" s="141"/>
      <c r="AF117" s="141"/>
      <c r="AG117" s="141"/>
      <c r="AH117" s="142"/>
      <c r="AI117" s="161"/>
      <c r="AJ117" s="53"/>
    </row>
    <row r="118" spans="2:36" x14ac:dyDescent="0.35">
      <c r="B118" s="53"/>
      <c r="C118" s="30"/>
      <c r="D118" s="23"/>
      <c r="E118" s="73"/>
      <c r="F118" s="143"/>
      <c r="G118" s="146"/>
      <c r="H118" s="147" t="s">
        <v>18</v>
      </c>
      <c r="I118" s="140" t="s">
        <v>609</v>
      </c>
      <c r="J118" s="141"/>
      <c r="K118" s="141"/>
      <c r="L118" s="141"/>
      <c r="M118" s="141"/>
      <c r="N118" s="141"/>
      <c r="O118" s="141"/>
      <c r="P118" s="141"/>
      <c r="Q118" s="141"/>
      <c r="R118" s="141"/>
      <c r="S118" s="141"/>
      <c r="T118" s="141"/>
      <c r="U118" s="141"/>
      <c r="V118" s="141"/>
      <c r="W118" s="141"/>
      <c r="X118" s="141"/>
      <c r="Y118" s="141"/>
      <c r="Z118" s="141"/>
      <c r="AA118" s="141"/>
      <c r="AB118" s="141"/>
      <c r="AC118" s="141"/>
      <c r="AD118" s="141"/>
      <c r="AE118" s="141"/>
      <c r="AF118" s="141"/>
      <c r="AG118" s="141"/>
      <c r="AH118" s="142"/>
      <c r="AI118" s="161"/>
      <c r="AJ118" s="53"/>
    </row>
    <row r="119" spans="2:36" x14ac:dyDescent="0.35">
      <c r="B119" s="53"/>
      <c r="C119" s="30"/>
      <c r="D119" s="23"/>
      <c r="E119" s="73"/>
      <c r="F119" s="143"/>
      <c r="G119" s="146"/>
      <c r="H119" s="140"/>
      <c r="I119" s="140" t="s">
        <v>610</v>
      </c>
      <c r="J119" s="141"/>
      <c r="K119" s="141"/>
      <c r="L119" s="141"/>
      <c r="M119" s="141"/>
      <c r="N119" s="141"/>
      <c r="O119" s="141"/>
      <c r="P119" s="141"/>
      <c r="Q119" s="141"/>
      <c r="R119" s="141"/>
      <c r="S119" s="141"/>
      <c r="T119" s="141"/>
      <c r="U119" s="141"/>
      <c r="V119" s="141"/>
      <c r="W119" s="141"/>
      <c r="X119" s="141"/>
      <c r="Y119" s="141"/>
      <c r="Z119" s="141"/>
      <c r="AA119" s="141"/>
      <c r="AB119" s="141"/>
      <c r="AC119" s="141"/>
      <c r="AD119" s="141"/>
      <c r="AE119" s="141"/>
      <c r="AF119" s="141"/>
      <c r="AG119" s="141"/>
      <c r="AH119" s="142"/>
      <c r="AI119" s="161"/>
      <c r="AJ119" s="53"/>
    </row>
    <row r="120" spans="2:36" x14ac:dyDescent="0.35">
      <c r="B120" s="53"/>
      <c r="C120" s="30"/>
      <c r="D120" s="23"/>
      <c r="E120" s="73"/>
      <c r="F120" s="143"/>
      <c r="G120" s="146"/>
      <c r="H120" s="140"/>
      <c r="I120" s="140" t="s">
        <v>611</v>
      </c>
      <c r="J120" s="141"/>
      <c r="K120" s="141"/>
      <c r="L120" s="141"/>
      <c r="M120" s="141"/>
      <c r="N120" s="141"/>
      <c r="O120" s="141"/>
      <c r="P120" s="141"/>
      <c r="Q120" s="141"/>
      <c r="R120" s="141"/>
      <c r="S120" s="141"/>
      <c r="T120" s="141"/>
      <c r="U120" s="141"/>
      <c r="V120" s="141"/>
      <c r="W120" s="141"/>
      <c r="X120" s="141"/>
      <c r="Y120" s="141"/>
      <c r="Z120" s="141"/>
      <c r="AA120" s="141"/>
      <c r="AB120" s="141"/>
      <c r="AC120" s="141"/>
      <c r="AD120" s="141"/>
      <c r="AE120" s="141"/>
      <c r="AF120" s="141"/>
      <c r="AG120" s="141"/>
      <c r="AH120" s="142"/>
      <c r="AI120" s="161"/>
      <c r="AJ120" s="53"/>
    </row>
    <row r="121" spans="2:36" x14ac:dyDescent="0.35">
      <c r="B121" s="53"/>
      <c r="C121" s="30"/>
      <c r="D121" s="23"/>
      <c r="E121" s="73"/>
      <c r="F121" s="143"/>
      <c r="G121" s="146"/>
      <c r="H121" s="140"/>
      <c r="I121" s="140"/>
      <c r="J121" s="141"/>
      <c r="K121" s="141"/>
      <c r="L121" s="141"/>
      <c r="M121" s="141"/>
      <c r="N121" s="141"/>
      <c r="O121" s="141"/>
      <c r="P121" s="141"/>
      <c r="Q121" s="141"/>
      <c r="R121" s="141"/>
      <c r="S121" s="141"/>
      <c r="T121" s="141"/>
      <c r="U121" s="141"/>
      <c r="V121" s="141"/>
      <c r="W121" s="141"/>
      <c r="X121" s="141"/>
      <c r="Y121" s="141"/>
      <c r="Z121" s="141"/>
      <c r="AA121" s="141"/>
      <c r="AB121" s="141"/>
      <c r="AC121" s="141"/>
      <c r="AD121" s="141"/>
      <c r="AE121" s="141"/>
      <c r="AF121" s="141"/>
      <c r="AG121" s="141"/>
      <c r="AH121" s="142"/>
      <c r="AI121" s="161"/>
      <c r="AJ121" s="53"/>
    </row>
    <row r="122" spans="2:36" x14ac:dyDescent="0.35">
      <c r="B122" s="53"/>
      <c r="C122" s="30"/>
      <c r="D122" s="23"/>
      <c r="E122" s="73"/>
      <c r="F122" s="154" t="s">
        <v>548</v>
      </c>
      <c r="G122" s="159" t="s">
        <v>584</v>
      </c>
      <c r="H122" s="157"/>
      <c r="I122" s="157"/>
      <c r="J122" s="158"/>
      <c r="K122" s="158"/>
      <c r="L122" s="158"/>
      <c r="M122" s="158"/>
      <c r="N122" s="158"/>
      <c r="O122" s="158"/>
      <c r="P122" s="158"/>
      <c r="Q122" s="158"/>
      <c r="R122" s="158"/>
      <c r="S122" s="158"/>
      <c r="T122" s="158"/>
      <c r="U122" s="158"/>
      <c r="V122" s="158"/>
      <c r="W122" s="158"/>
      <c r="X122" s="158"/>
      <c r="Y122" s="158"/>
      <c r="Z122" s="158"/>
      <c r="AA122" s="158"/>
      <c r="AB122" s="158"/>
      <c r="AC122" s="158"/>
      <c r="AD122" s="158"/>
      <c r="AE122" s="158"/>
      <c r="AF122" s="158"/>
      <c r="AG122" s="158"/>
      <c r="AH122" s="142"/>
      <c r="AI122" s="161"/>
      <c r="AJ122" s="53"/>
    </row>
    <row r="123" spans="2:36" ht="7.5" customHeight="1" x14ac:dyDescent="0.35">
      <c r="B123" s="53"/>
      <c r="C123" s="30"/>
      <c r="D123" s="23"/>
      <c r="E123" s="73"/>
      <c r="F123" s="143"/>
      <c r="G123" s="146"/>
      <c r="H123" s="140"/>
      <c r="I123" s="141"/>
      <c r="J123" s="141"/>
      <c r="K123" s="141"/>
      <c r="L123" s="141"/>
      <c r="M123" s="141"/>
      <c r="N123" s="141"/>
      <c r="O123" s="141"/>
      <c r="P123" s="141"/>
      <c r="Q123" s="141"/>
      <c r="R123" s="141"/>
      <c r="S123" s="141"/>
      <c r="T123" s="141"/>
      <c r="U123" s="141"/>
      <c r="V123" s="141"/>
      <c r="W123" s="141"/>
      <c r="X123" s="141"/>
      <c r="Y123" s="141"/>
      <c r="Z123" s="141"/>
      <c r="AA123" s="141"/>
      <c r="AB123" s="141"/>
      <c r="AC123" s="141"/>
      <c r="AD123" s="141"/>
      <c r="AE123" s="141"/>
      <c r="AF123" s="141"/>
      <c r="AG123" s="141"/>
      <c r="AH123" s="142"/>
      <c r="AI123" s="161"/>
      <c r="AJ123" s="53"/>
    </row>
    <row r="124" spans="2:36" x14ac:dyDescent="0.35">
      <c r="B124" s="53"/>
      <c r="C124" s="30"/>
      <c r="D124" s="23"/>
      <c r="E124" s="73"/>
      <c r="F124" s="143"/>
      <c r="G124" s="144" t="s">
        <v>541</v>
      </c>
      <c r="H124" s="140"/>
      <c r="I124" s="141"/>
      <c r="J124" s="141"/>
      <c r="K124" s="141"/>
      <c r="L124" s="141"/>
      <c r="M124" s="141"/>
      <c r="N124" s="141"/>
      <c r="O124" s="141"/>
      <c r="P124" s="141"/>
      <c r="Q124" s="141"/>
      <c r="R124" s="141"/>
      <c r="S124" s="141"/>
      <c r="T124" s="141"/>
      <c r="U124" s="141"/>
      <c r="V124" s="141"/>
      <c r="W124" s="141"/>
      <c r="X124" s="141"/>
      <c r="Y124" s="141"/>
      <c r="Z124" s="141"/>
      <c r="AA124" s="141"/>
      <c r="AB124" s="141"/>
      <c r="AC124" s="141"/>
      <c r="AD124" s="141"/>
      <c r="AE124" s="141"/>
      <c r="AF124" s="141"/>
      <c r="AG124" s="141"/>
      <c r="AH124" s="142"/>
      <c r="AI124" s="161"/>
      <c r="AJ124" s="53"/>
    </row>
    <row r="125" spans="2:36" x14ac:dyDescent="0.35">
      <c r="B125" s="53"/>
      <c r="C125" s="30"/>
      <c r="D125" s="23"/>
      <c r="E125" s="73"/>
      <c r="F125" s="143"/>
      <c r="G125" s="145" t="s">
        <v>551</v>
      </c>
      <c r="H125" s="146" t="s">
        <v>569</v>
      </c>
      <c r="I125" s="141"/>
      <c r="J125" s="141"/>
      <c r="K125" s="141"/>
      <c r="L125" s="141"/>
      <c r="M125" s="141"/>
      <c r="N125" s="141"/>
      <c r="O125" s="141"/>
      <c r="P125" s="141"/>
      <c r="Q125" s="141"/>
      <c r="R125" s="141"/>
      <c r="S125" s="141"/>
      <c r="T125" s="141"/>
      <c r="U125" s="141"/>
      <c r="V125" s="141"/>
      <c r="W125" s="141"/>
      <c r="X125" s="141"/>
      <c r="Y125" s="141"/>
      <c r="Z125" s="141"/>
      <c r="AA125" s="141"/>
      <c r="AB125" s="141"/>
      <c r="AC125" s="141"/>
      <c r="AD125" s="141"/>
      <c r="AE125" s="141"/>
      <c r="AF125" s="141"/>
      <c r="AG125" s="141"/>
      <c r="AH125" s="142"/>
      <c r="AI125" s="161"/>
      <c r="AJ125" s="53"/>
    </row>
    <row r="126" spans="2:36" x14ac:dyDescent="0.35">
      <c r="B126" s="53"/>
      <c r="C126" s="30"/>
      <c r="D126" s="23"/>
      <c r="E126" s="73"/>
      <c r="F126" s="143"/>
      <c r="G126" s="145"/>
      <c r="H126" s="147" t="s">
        <v>18</v>
      </c>
      <c r="I126" s="140" t="s">
        <v>571</v>
      </c>
      <c r="J126" s="141"/>
      <c r="K126" s="141"/>
      <c r="L126" s="141"/>
      <c r="M126" s="141"/>
      <c r="N126" s="141"/>
      <c r="O126" s="141"/>
      <c r="P126" s="141"/>
      <c r="Q126" s="141"/>
      <c r="R126" s="141"/>
      <c r="S126" s="141"/>
      <c r="T126" s="141"/>
      <c r="U126" s="141"/>
      <c r="V126" s="141"/>
      <c r="W126" s="141"/>
      <c r="X126" s="141"/>
      <c r="Y126" s="141"/>
      <c r="Z126" s="141"/>
      <c r="AA126" s="141"/>
      <c r="AB126" s="141"/>
      <c r="AC126" s="141"/>
      <c r="AD126" s="141"/>
      <c r="AE126" s="141"/>
      <c r="AF126" s="141"/>
      <c r="AG126" s="141"/>
      <c r="AH126" s="142"/>
      <c r="AI126" s="161"/>
      <c r="AJ126" s="53"/>
    </row>
    <row r="127" spans="2:36" x14ac:dyDescent="0.35">
      <c r="B127" s="53"/>
      <c r="C127" s="30"/>
      <c r="D127" s="23"/>
      <c r="E127" s="73"/>
      <c r="F127" s="143"/>
      <c r="G127" s="145"/>
      <c r="H127" s="147"/>
      <c r="I127" s="140" t="s">
        <v>568</v>
      </c>
      <c r="J127" s="141"/>
      <c r="K127" s="141"/>
      <c r="L127" s="141"/>
      <c r="M127" s="141"/>
      <c r="N127" s="141"/>
      <c r="O127" s="141"/>
      <c r="P127" s="141"/>
      <c r="Q127" s="141"/>
      <c r="R127" s="141"/>
      <c r="S127" s="141"/>
      <c r="T127" s="141"/>
      <c r="U127" s="141"/>
      <c r="V127" s="141"/>
      <c r="W127" s="141"/>
      <c r="X127" s="141"/>
      <c r="Y127" s="141"/>
      <c r="Z127" s="141"/>
      <c r="AA127" s="141"/>
      <c r="AB127" s="141"/>
      <c r="AC127" s="141"/>
      <c r="AD127" s="141"/>
      <c r="AE127" s="141"/>
      <c r="AF127" s="141"/>
      <c r="AG127" s="141"/>
      <c r="AH127" s="142"/>
      <c r="AI127" s="161"/>
      <c r="AJ127" s="53"/>
    </row>
    <row r="128" spans="2:36" x14ac:dyDescent="0.35">
      <c r="B128" s="53"/>
      <c r="C128" s="30"/>
      <c r="D128" s="23"/>
      <c r="E128" s="73"/>
      <c r="F128" s="143"/>
      <c r="G128" s="145"/>
      <c r="H128" s="147"/>
      <c r="I128" s="140" t="s">
        <v>566</v>
      </c>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2"/>
      <c r="AI128" s="161"/>
      <c r="AJ128" s="53"/>
    </row>
    <row r="129" spans="2:36" x14ac:dyDescent="0.35">
      <c r="B129" s="53"/>
      <c r="C129" s="30"/>
      <c r="D129" s="23"/>
      <c r="E129" s="73"/>
      <c r="F129" s="143"/>
      <c r="G129" s="145"/>
      <c r="H129" s="147" t="s">
        <v>18</v>
      </c>
      <c r="I129" s="140" t="s">
        <v>572</v>
      </c>
      <c r="J129" s="141"/>
      <c r="K129" s="141"/>
      <c r="L129" s="141"/>
      <c r="M129" s="141"/>
      <c r="N129" s="141"/>
      <c r="O129" s="141"/>
      <c r="P129" s="141"/>
      <c r="Q129" s="141"/>
      <c r="R129" s="141"/>
      <c r="S129" s="141"/>
      <c r="T129" s="141"/>
      <c r="U129" s="141"/>
      <c r="V129" s="141"/>
      <c r="W129" s="141"/>
      <c r="X129" s="141"/>
      <c r="Y129" s="141"/>
      <c r="Z129" s="141"/>
      <c r="AA129" s="141"/>
      <c r="AB129" s="141"/>
      <c r="AC129" s="141"/>
      <c r="AD129" s="141"/>
      <c r="AE129" s="141"/>
      <c r="AF129" s="141"/>
      <c r="AG129" s="141"/>
      <c r="AH129" s="142"/>
      <c r="AI129" s="161"/>
      <c r="AJ129" s="53"/>
    </row>
    <row r="130" spans="2:36" x14ac:dyDescent="0.35">
      <c r="B130" s="53"/>
      <c r="C130" s="30"/>
      <c r="D130" s="23"/>
      <c r="E130" s="73"/>
      <c r="F130" s="143"/>
      <c r="G130" s="145" t="s">
        <v>552</v>
      </c>
      <c r="H130" s="146" t="s">
        <v>585</v>
      </c>
      <c r="I130" s="141"/>
      <c r="J130" s="141"/>
      <c r="K130" s="141"/>
      <c r="L130" s="141"/>
      <c r="M130" s="141"/>
      <c r="N130" s="141"/>
      <c r="O130" s="141"/>
      <c r="P130" s="141"/>
      <c r="Q130" s="141"/>
      <c r="R130" s="141"/>
      <c r="S130" s="141"/>
      <c r="T130" s="141"/>
      <c r="U130" s="141"/>
      <c r="V130" s="141"/>
      <c r="W130" s="141"/>
      <c r="X130" s="141"/>
      <c r="Y130" s="141"/>
      <c r="Z130" s="141"/>
      <c r="AA130" s="141"/>
      <c r="AB130" s="141"/>
      <c r="AC130" s="141"/>
      <c r="AD130" s="141"/>
      <c r="AE130" s="141"/>
      <c r="AF130" s="141"/>
      <c r="AG130" s="141"/>
      <c r="AH130" s="142"/>
      <c r="AI130" s="161"/>
      <c r="AJ130" s="53"/>
    </row>
    <row r="131" spans="2:36" ht="7.5" customHeight="1" x14ac:dyDescent="0.35">
      <c r="B131" s="53"/>
      <c r="C131" s="30"/>
      <c r="D131" s="23"/>
      <c r="E131" s="73"/>
      <c r="F131" s="143"/>
      <c r="G131" s="146"/>
      <c r="H131" s="140"/>
      <c r="I131" s="141"/>
      <c r="J131" s="141"/>
      <c r="K131" s="141"/>
      <c r="L131" s="141"/>
      <c r="M131" s="141"/>
      <c r="N131" s="141"/>
      <c r="O131" s="141"/>
      <c r="P131" s="141"/>
      <c r="Q131" s="141"/>
      <c r="R131" s="141"/>
      <c r="S131" s="141"/>
      <c r="T131" s="141"/>
      <c r="U131" s="141"/>
      <c r="V131" s="141"/>
      <c r="W131" s="141"/>
      <c r="X131" s="141"/>
      <c r="Y131" s="141"/>
      <c r="Z131" s="141"/>
      <c r="AA131" s="141"/>
      <c r="AB131" s="141"/>
      <c r="AC131" s="141"/>
      <c r="AD131" s="141"/>
      <c r="AE131" s="141"/>
      <c r="AF131" s="141"/>
      <c r="AG131" s="141"/>
      <c r="AH131" s="142"/>
      <c r="AI131" s="161"/>
      <c r="AJ131" s="53"/>
    </row>
    <row r="132" spans="2:36" x14ac:dyDescent="0.35">
      <c r="B132" s="53"/>
      <c r="C132" s="30"/>
      <c r="D132" s="23"/>
      <c r="E132" s="73"/>
      <c r="F132" s="143"/>
      <c r="G132" s="144" t="s">
        <v>549</v>
      </c>
      <c r="H132" s="140"/>
      <c r="I132" s="141"/>
      <c r="J132" s="141"/>
      <c r="K132" s="141"/>
      <c r="L132" s="141"/>
      <c r="M132" s="141"/>
      <c r="N132" s="141"/>
      <c r="O132" s="141"/>
      <c r="P132" s="141"/>
      <c r="Q132" s="141"/>
      <c r="R132" s="141"/>
      <c r="S132" s="141"/>
      <c r="T132" s="141"/>
      <c r="U132" s="141"/>
      <c r="V132" s="141"/>
      <c r="W132" s="141"/>
      <c r="X132" s="141"/>
      <c r="Y132" s="141"/>
      <c r="Z132" s="141"/>
      <c r="AA132" s="141"/>
      <c r="AB132" s="141"/>
      <c r="AC132" s="141"/>
      <c r="AD132" s="141"/>
      <c r="AE132" s="141"/>
      <c r="AF132" s="141"/>
      <c r="AG132" s="141"/>
      <c r="AH132" s="142"/>
      <c r="AI132" s="161"/>
      <c r="AJ132" s="53"/>
    </row>
    <row r="133" spans="2:36" x14ac:dyDescent="0.35">
      <c r="B133" s="53"/>
      <c r="C133" s="30"/>
      <c r="D133" s="23"/>
      <c r="E133" s="73"/>
      <c r="F133" s="143"/>
      <c r="G133" s="146"/>
      <c r="H133" s="146" t="s">
        <v>598</v>
      </c>
      <c r="I133" s="146"/>
      <c r="J133" s="141"/>
      <c r="K133" s="141"/>
      <c r="L133" s="141"/>
      <c r="M133" s="141"/>
      <c r="N133" s="141"/>
      <c r="O133" s="141"/>
      <c r="P133" s="141"/>
      <c r="Q133" s="141"/>
      <c r="R133" s="141"/>
      <c r="S133" s="141"/>
      <c r="T133" s="141"/>
      <c r="U133" s="141"/>
      <c r="V133" s="141"/>
      <c r="W133" s="141"/>
      <c r="X133" s="141"/>
      <c r="Y133" s="141"/>
      <c r="Z133" s="141"/>
      <c r="AA133" s="141"/>
      <c r="AB133" s="141"/>
      <c r="AC133" s="141"/>
      <c r="AD133" s="141"/>
      <c r="AE133" s="141"/>
      <c r="AF133" s="141"/>
      <c r="AG133" s="141"/>
      <c r="AH133" s="142"/>
      <c r="AI133" s="161"/>
      <c r="AJ133" s="53"/>
    </row>
    <row r="134" spans="2:36" x14ac:dyDescent="0.35">
      <c r="B134" s="53"/>
      <c r="C134" s="30"/>
      <c r="D134" s="23"/>
      <c r="E134" s="73"/>
      <c r="F134" s="143"/>
      <c r="G134" s="146"/>
      <c r="H134" s="156" t="s">
        <v>599</v>
      </c>
      <c r="I134" s="146" t="s">
        <v>603</v>
      </c>
      <c r="J134" s="141"/>
      <c r="K134" s="141"/>
      <c r="L134" s="141"/>
      <c r="M134" s="141"/>
      <c r="N134" s="141"/>
      <c r="O134" s="141"/>
      <c r="P134" s="141"/>
      <c r="Q134" s="141"/>
      <c r="R134" s="141"/>
      <c r="S134" s="141"/>
      <c r="T134" s="141"/>
      <c r="U134" s="141"/>
      <c r="V134" s="141"/>
      <c r="W134" s="141"/>
      <c r="X134" s="141"/>
      <c r="Y134" s="141"/>
      <c r="Z134" s="141"/>
      <c r="AA134" s="141"/>
      <c r="AB134" s="141"/>
      <c r="AC134" s="141"/>
      <c r="AD134" s="141"/>
      <c r="AE134" s="141"/>
      <c r="AF134" s="141"/>
      <c r="AG134" s="141"/>
      <c r="AH134" s="142"/>
      <c r="AI134" s="161"/>
      <c r="AJ134" s="53"/>
    </row>
    <row r="135" spans="2:36" x14ac:dyDescent="0.35">
      <c r="B135" s="53"/>
      <c r="C135" s="30"/>
      <c r="D135" s="23"/>
      <c r="E135" s="73"/>
      <c r="F135" s="143"/>
      <c r="G135" s="146"/>
      <c r="H135" s="146"/>
      <c r="I135" s="146" t="s">
        <v>604</v>
      </c>
      <c r="J135" s="141"/>
      <c r="K135" s="141"/>
      <c r="L135" s="141"/>
      <c r="M135" s="141"/>
      <c r="N135" s="141"/>
      <c r="O135" s="141"/>
      <c r="P135" s="141"/>
      <c r="Q135" s="141"/>
      <c r="R135" s="141"/>
      <c r="S135" s="141"/>
      <c r="T135" s="141"/>
      <c r="U135" s="141"/>
      <c r="V135" s="141"/>
      <c r="W135" s="141"/>
      <c r="X135" s="141"/>
      <c r="Y135" s="141"/>
      <c r="Z135" s="141"/>
      <c r="AA135" s="141"/>
      <c r="AB135" s="141"/>
      <c r="AC135" s="141"/>
      <c r="AD135" s="141"/>
      <c r="AE135" s="141"/>
      <c r="AF135" s="141"/>
      <c r="AG135" s="141"/>
      <c r="AH135" s="142"/>
      <c r="AI135" s="161"/>
      <c r="AJ135" s="53"/>
    </row>
    <row r="136" spans="2:36" x14ac:dyDescent="0.35">
      <c r="B136" s="53"/>
      <c r="C136" s="30"/>
      <c r="D136" s="23"/>
      <c r="E136" s="73"/>
      <c r="F136" s="143"/>
      <c r="G136" s="146"/>
      <c r="H136" s="156" t="s">
        <v>600</v>
      </c>
      <c r="I136" s="146" t="s">
        <v>605</v>
      </c>
      <c r="J136" s="141"/>
      <c r="K136" s="141"/>
      <c r="L136" s="141"/>
      <c r="M136" s="141"/>
      <c r="N136" s="141"/>
      <c r="O136" s="141"/>
      <c r="P136" s="141"/>
      <c r="Q136" s="141"/>
      <c r="R136" s="141"/>
      <c r="S136" s="141"/>
      <c r="T136" s="141"/>
      <c r="U136" s="141"/>
      <c r="V136" s="141"/>
      <c r="W136" s="141"/>
      <c r="X136" s="141"/>
      <c r="Y136" s="141"/>
      <c r="Z136" s="141"/>
      <c r="AA136" s="141"/>
      <c r="AB136" s="141"/>
      <c r="AC136" s="141"/>
      <c r="AD136" s="141"/>
      <c r="AE136" s="141"/>
      <c r="AF136" s="141"/>
      <c r="AG136" s="141"/>
      <c r="AH136" s="142"/>
      <c r="AI136" s="161"/>
      <c r="AJ136" s="53"/>
    </row>
    <row r="137" spans="2:36" ht="15.5" thickBot="1" x14ac:dyDescent="0.4">
      <c r="B137" s="53"/>
      <c r="C137" s="30"/>
      <c r="D137" s="23"/>
      <c r="E137" s="73"/>
      <c r="F137" s="149"/>
      <c r="G137" s="150"/>
      <c r="H137" s="151"/>
      <c r="I137" s="152"/>
      <c r="J137" s="152"/>
      <c r="K137" s="152"/>
      <c r="L137" s="152"/>
      <c r="M137" s="152"/>
      <c r="N137" s="152"/>
      <c r="O137" s="152"/>
      <c r="P137" s="152"/>
      <c r="Q137" s="152"/>
      <c r="R137" s="152"/>
      <c r="S137" s="152"/>
      <c r="T137" s="152"/>
      <c r="U137" s="152"/>
      <c r="V137" s="152"/>
      <c r="W137" s="152"/>
      <c r="X137" s="152"/>
      <c r="Y137" s="152"/>
      <c r="Z137" s="152"/>
      <c r="AA137" s="152"/>
      <c r="AB137" s="152"/>
      <c r="AC137" s="152"/>
      <c r="AD137" s="152"/>
      <c r="AE137" s="152"/>
      <c r="AF137" s="152"/>
      <c r="AG137" s="152"/>
      <c r="AH137" s="153"/>
      <c r="AI137" s="161"/>
      <c r="AJ137" s="53"/>
    </row>
    <row r="138" spans="2:36" ht="15.5" thickTop="1" x14ac:dyDescent="0.35">
      <c r="B138" s="53"/>
      <c r="C138" s="30"/>
      <c r="D138" s="23"/>
      <c r="E138" s="73"/>
      <c r="F138" s="130"/>
      <c r="G138" s="130"/>
      <c r="H138" s="75"/>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53"/>
    </row>
    <row r="139" spans="2:36" x14ac:dyDescent="0.35">
      <c r="B139" s="53"/>
      <c r="C139" s="30"/>
      <c r="D139" s="23"/>
      <c r="E139" s="73" t="s">
        <v>538</v>
      </c>
      <c r="F139" s="132" t="s">
        <v>130</v>
      </c>
      <c r="G139" s="23"/>
      <c r="H139" s="75"/>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53"/>
    </row>
    <row r="140" spans="2:36" x14ac:dyDescent="0.35">
      <c r="B140" s="53"/>
      <c r="C140" s="30"/>
      <c r="D140" s="23"/>
      <c r="E140" s="76"/>
      <c r="F140" s="74" t="s">
        <v>18</v>
      </c>
      <c r="G140" s="75" t="s">
        <v>134</v>
      </c>
      <c r="H140" s="75"/>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53"/>
    </row>
    <row r="141" spans="2:36" x14ac:dyDescent="0.35">
      <c r="B141" s="53"/>
      <c r="C141" s="30"/>
      <c r="D141" s="23"/>
      <c r="E141" s="76"/>
      <c r="F141" s="75"/>
      <c r="G141" s="77" t="s">
        <v>135</v>
      </c>
      <c r="H141" s="75" t="s">
        <v>136</v>
      </c>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53"/>
    </row>
    <row r="142" spans="2:36" x14ac:dyDescent="0.35">
      <c r="B142" s="53"/>
      <c r="C142" s="30"/>
      <c r="D142" s="23"/>
      <c r="E142" s="76"/>
      <c r="F142" s="75"/>
      <c r="G142" s="77" t="s">
        <v>135</v>
      </c>
      <c r="H142" s="75" t="s">
        <v>137</v>
      </c>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53"/>
    </row>
    <row r="143" spans="2:36" x14ac:dyDescent="0.35">
      <c r="B143" s="53"/>
      <c r="C143" s="30"/>
      <c r="D143" s="23"/>
      <c r="E143" s="76"/>
      <c r="F143" s="75"/>
      <c r="G143" s="77" t="s">
        <v>135</v>
      </c>
      <c r="H143" s="75" t="s">
        <v>138</v>
      </c>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53"/>
    </row>
    <row r="144" spans="2:36" x14ac:dyDescent="0.35">
      <c r="B144" s="53"/>
      <c r="C144" s="30"/>
      <c r="D144" s="23"/>
      <c r="E144" s="76"/>
      <c r="F144" s="75"/>
      <c r="G144" s="77" t="s">
        <v>135</v>
      </c>
      <c r="H144" s="75" t="s">
        <v>140</v>
      </c>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53"/>
    </row>
    <row r="145" spans="2:36" x14ac:dyDescent="0.35">
      <c r="B145" s="53"/>
      <c r="C145" s="30"/>
      <c r="D145" s="23"/>
      <c r="E145" s="76"/>
      <c r="F145" s="75"/>
      <c r="G145" s="77" t="s">
        <v>135</v>
      </c>
      <c r="H145" s="75" t="s">
        <v>139</v>
      </c>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53"/>
    </row>
    <row r="146" spans="2:36" x14ac:dyDescent="0.35">
      <c r="B146" s="53"/>
      <c r="C146" s="30"/>
      <c r="D146" s="23"/>
      <c r="E146" s="76"/>
      <c r="F146" s="75"/>
      <c r="G146" s="77"/>
      <c r="H146" s="77" t="s">
        <v>18</v>
      </c>
      <c r="I146" s="75" t="s">
        <v>527</v>
      </c>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53"/>
    </row>
    <row r="147" spans="2:36" x14ac:dyDescent="0.35">
      <c r="B147" s="53"/>
      <c r="C147" s="30"/>
      <c r="D147" s="23"/>
      <c r="E147" s="76"/>
      <c r="F147" s="75"/>
      <c r="G147" s="77"/>
      <c r="H147" s="75"/>
      <c r="I147" s="75" t="s">
        <v>528</v>
      </c>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53"/>
    </row>
    <row r="148" spans="2:36" x14ac:dyDescent="0.35">
      <c r="B148" s="53"/>
      <c r="C148" s="30"/>
      <c r="D148" s="23"/>
      <c r="E148" s="76"/>
      <c r="F148" s="75"/>
      <c r="G148" s="77"/>
      <c r="H148" s="75"/>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53"/>
    </row>
    <row r="149" spans="2:36" x14ac:dyDescent="0.35">
      <c r="B149" s="53"/>
      <c r="C149" s="30"/>
      <c r="D149" s="23"/>
      <c r="E149" s="76"/>
      <c r="F149" s="75"/>
      <c r="G149" s="77"/>
      <c r="H149" s="75"/>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53"/>
    </row>
    <row r="150" spans="2:36" x14ac:dyDescent="0.35">
      <c r="B150" s="53"/>
      <c r="C150" s="30"/>
      <c r="D150" s="23"/>
      <c r="E150" s="76"/>
      <c r="F150" s="75"/>
      <c r="G150" s="77"/>
      <c r="H150" s="75"/>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53"/>
    </row>
    <row r="151" spans="2:36" x14ac:dyDescent="0.35">
      <c r="B151" s="53"/>
      <c r="C151" s="30"/>
      <c r="D151" s="23"/>
      <c r="E151" s="76"/>
      <c r="F151" s="75"/>
      <c r="G151" s="77"/>
      <c r="H151" s="75"/>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53"/>
    </row>
    <row r="152" spans="2:36" x14ac:dyDescent="0.35">
      <c r="B152" s="53"/>
      <c r="C152" s="30"/>
      <c r="D152" s="23"/>
      <c r="E152" s="76"/>
      <c r="F152" s="75"/>
      <c r="G152" s="77"/>
      <c r="H152" s="75"/>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53"/>
    </row>
    <row r="153" spans="2:36" x14ac:dyDescent="0.35">
      <c r="B153" s="53"/>
      <c r="C153" s="30"/>
      <c r="D153" s="23"/>
      <c r="E153" s="76"/>
      <c r="F153" s="75"/>
      <c r="G153" s="77"/>
      <c r="H153" s="75"/>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53"/>
    </row>
    <row r="154" spans="2:36" x14ac:dyDescent="0.35">
      <c r="B154" s="53"/>
      <c r="C154" s="30"/>
      <c r="D154" s="23"/>
      <c r="E154" s="76"/>
      <c r="F154" s="75"/>
      <c r="G154" s="77"/>
      <c r="H154" s="75"/>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53"/>
    </row>
    <row r="155" spans="2:36" x14ac:dyDescent="0.35">
      <c r="B155" s="53"/>
      <c r="C155" s="30"/>
      <c r="D155" s="23"/>
      <c r="E155" s="76"/>
      <c r="F155" s="75"/>
      <c r="G155" s="77"/>
      <c r="H155" s="75"/>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53"/>
    </row>
    <row r="156" spans="2:36" x14ac:dyDescent="0.35">
      <c r="B156" s="53"/>
      <c r="C156" s="30"/>
      <c r="D156" s="23"/>
      <c r="E156" s="76"/>
      <c r="F156" s="75"/>
      <c r="G156" s="77"/>
      <c r="H156" s="75"/>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53"/>
    </row>
    <row r="157" spans="2:36" x14ac:dyDescent="0.35">
      <c r="B157" s="53"/>
      <c r="C157" s="30"/>
      <c r="D157" s="23"/>
      <c r="E157" s="76"/>
      <c r="F157" s="75"/>
      <c r="G157" s="77"/>
      <c r="H157" s="75"/>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53"/>
    </row>
    <row r="158" spans="2:36" x14ac:dyDescent="0.35">
      <c r="B158" s="53"/>
      <c r="C158" s="30"/>
      <c r="D158" s="23"/>
      <c r="E158" s="76"/>
      <c r="F158" s="75"/>
      <c r="G158" s="77"/>
      <c r="H158" s="75"/>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53"/>
    </row>
    <row r="159" spans="2:36" x14ac:dyDescent="0.35">
      <c r="B159" s="53"/>
      <c r="C159" s="30"/>
      <c r="D159" s="23"/>
      <c r="E159" s="105" t="s">
        <v>526</v>
      </c>
      <c r="F159" s="75"/>
      <c r="G159" s="77"/>
      <c r="H159" s="75"/>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53"/>
    </row>
    <row r="160" spans="2:36" x14ac:dyDescent="0.35">
      <c r="B160" s="53"/>
      <c r="C160" s="30"/>
      <c r="D160" s="23"/>
      <c r="E160" s="76"/>
      <c r="F160" s="75"/>
      <c r="G160" s="77"/>
      <c r="H160" s="75"/>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53"/>
    </row>
    <row r="161" spans="2:36" x14ac:dyDescent="0.35">
      <c r="B161" s="53"/>
      <c r="C161" s="30"/>
      <c r="D161" s="23"/>
      <c r="E161" s="76"/>
      <c r="F161" s="75"/>
      <c r="G161" s="77"/>
      <c r="H161" s="75"/>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53"/>
    </row>
    <row r="162" spans="2:36" x14ac:dyDescent="0.35">
      <c r="B162" s="53"/>
      <c r="C162" s="30"/>
      <c r="D162" s="23"/>
      <c r="E162" s="76"/>
      <c r="F162" s="75"/>
      <c r="G162" s="77"/>
      <c r="H162" s="75"/>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53"/>
    </row>
    <row r="163" spans="2:36" x14ac:dyDescent="0.35">
      <c r="B163" s="53"/>
      <c r="C163" s="30"/>
      <c r="D163" s="23"/>
      <c r="E163" s="76"/>
      <c r="F163" s="75"/>
      <c r="G163" s="77"/>
      <c r="H163" s="75"/>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53"/>
    </row>
    <row r="164" spans="2:36" x14ac:dyDescent="0.35">
      <c r="B164" s="53"/>
      <c r="C164" s="30"/>
      <c r="D164" s="23"/>
      <c r="E164" s="76"/>
      <c r="F164" s="75"/>
      <c r="G164" s="77"/>
      <c r="H164" s="75"/>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53"/>
    </row>
    <row r="165" spans="2:36" x14ac:dyDescent="0.35">
      <c r="B165" s="53"/>
      <c r="C165" s="30"/>
      <c r="D165" s="23"/>
      <c r="E165" s="76"/>
      <c r="F165" s="75"/>
      <c r="G165" s="77"/>
      <c r="H165" s="75"/>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53"/>
    </row>
    <row r="166" spans="2:36" x14ac:dyDescent="0.35">
      <c r="B166" s="53"/>
      <c r="C166" s="30"/>
      <c r="D166" s="23"/>
      <c r="E166" s="76"/>
      <c r="F166" s="75"/>
      <c r="G166" s="77"/>
      <c r="H166" s="75"/>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53"/>
    </row>
    <row r="167" spans="2:36" x14ac:dyDescent="0.35">
      <c r="B167" s="53"/>
      <c r="C167" s="30"/>
      <c r="D167" s="23"/>
      <c r="E167" s="76"/>
      <c r="F167" s="75"/>
      <c r="G167" s="77"/>
      <c r="H167" s="75"/>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53"/>
    </row>
    <row r="168" spans="2:36" x14ac:dyDescent="0.35">
      <c r="B168" s="53"/>
      <c r="C168" s="30"/>
      <c r="D168" s="23"/>
      <c r="E168" s="76"/>
      <c r="F168" s="75"/>
      <c r="G168" s="77"/>
      <c r="H168" s="75"/>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53"/>
    </row>
    <row r="169" spans="2:36" x14ac:dyDescent="0.35">
      <c r="B169" s="53"/>
      <c r="C169" s="30"/>
      <c r="D169" s="23"/>
      <c r="E169" s="76"/>
      <c r="F169" s="75"/>
      <c r="G169" s="77"/>
      <c r="H169" s="75"/>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53"/>
    </row>
    <row r="170" spans="2:36" x14ac:dyDescent="0.35">
      <c r="B170" s="53"/>
      <c r="C170" s="30"/>
      <c r="D170" s="23"/>
      <c r="E170" s="76"/>
      <c r="F170" s="75"/>
      <c r="G170" s="77"/>
      <c r="H170" s="75"/>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53"/>
    </row>
    <row r="171" spans="2:36" x14ac:dyDescent="0.35">
      <c r="B171" s="53"/>
      <c r="C171" s="30"/>
      <c r="D171" s="23"/>
      <c r="E171" s="76"/>
      <c r="F171" s="75"/>
      <c r="G171" s="77"/>
      <c r="H171" s="75"/>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53"/>
    </row>
    <row r="172" spans="2:36" x14ac:dyDescent="0.35">
      <c r="B172" s="53"/>
      <c r="C172" s="30"/>
      <c r="D172" s="23"/>
      <c r="E172" s="76"/>
      <c r="F172" s="75"/>
      <c r="G172" s="77"/>
      <c r="H172" s="75"/>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53"/>
    </row>
    <row r="173" spans="2:36" x14ac:dyDescent="0.35">
      <c r="B173" s="53"/>
      <c r="C173" s="30"/>
      <c r="D173" s="23"/>
      <c r="E173" s="76"/>
      <c r="F173" s="75"/>
      <c r="G173" s="77"/>
      <c r="H173" s="75"/>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53"/>
    </row>
    <row r="174" spans="2:36" x14ac:dyDescent="0.35">
      <c r="B174" s="53"/>
      <c r="C174" s="30"/>
      <c r="D174" s="23"/>
      <c r="E174" s="76"/>
      <c r="F174" s="75"/>
      <c r="G174" s="77"/>
      <c r="H174" s="75"/>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53"/>
    </row>
    <row r="175" spans="2:36" x14ac:dyDescent="0.35">
      <c r="B175" s="53"/>
      <c r="C175" s="30"/>
      <c r="D175" s="23"/>
      <c r="E175" s="76"/>
      <c r="F175" s="75"/>
      <c r="G175" s="77"/>
      <c r="H175" s="75"/>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53"/>
    </row>
    <row r="176" spans="2:36" x14ac:dyDescent="0.35">
      <c r="B176" s="53"/>
      <c r="C176" s="30"/>
      <c r="D176" s="23"/>
      <c r="E176" s="76"/>
      <c r="F176" s="75"/>
      <c r="G176" s="77"/>
      <c r="H176" s="75"/>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53"/>
    </row>
    <row r="177" spans="2:36" x14ac:dyDescent="0.35">
      <c r="B177" s="53"/>
      <c r="C177" s="30"/>
      <c r="D177" s="23"/>
      <c r="E177" s="76"/>
      <c r="F177" s="75"/>
      <c r="G177" s="77"/>
      <c r="H177" s="75"/>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53"/>
    </row>
    <row r="178" spans="2:36" x14ac:dyDescent="0.35">
      <c r="B178" s="53"/>
      <c r="C178" s="30"/>
      <c r="D178" s="23"/>
      <c r="E178" s="76"/>
      <c r="F178" s="75"/>
      <c r="G178" s="77"/>
      <c r="H178" s="75"/>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53"/>
    </row>
    <row r="179" spans="2:36" x14ac:dyDescent="0.35">
      <c r="B179" s="53"/>
      <c r="C179" s="30"/>
      <c r="D179" s="23"/>
      <c r="E179" s="76"/>
      <c r="F179" s="75"/>
      <c r="G179" s="77"/>
      <c r="H179" s="75"/>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53"/>
    </row>
    <row r="180" spans="2:36" x14ac:dyDescent="0.35">
      <c r="B180" s="53"/>
      <c r="C180" s="30"/>
      <c r="D180" s="23"/>
      <c r="E180" s="76"/>
      <c r="F180" s="75"/>
      <c r="G180" s="77"/>
      <c r="H180" s="75"/>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53"/>
    </row>
    <row r="181" spans="2:36" x14ac:dyDescent="0.35">
      <c r="B181" s="53"/>
      <c r="C181" s="30"/>
      <c r="D181" s="23"/>
      <c r="E181" s="76"/>
      <c r="F181" s="75"/>
      <c r="G181" s="77"/>
      <c r="H181" s="75"/>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53"/>
    </row>
    <row r="182" spans="2:36" x14ac:dyDescent="0.35">
      <c r="B182" s="53"/>
      <c r="C182" s="30"/>
      <c r="D182" s="23"/>
      <c r="E182" s="76"/>
      <c r="F182" s="75"/>
      <c r="G182" s="77"/>
      <c r="H182" s="75"/>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53"/>
    </row>
    <row r="183" spans="2:36" x14ac:dyDescent="0.35">
      <c r="B183" s="53"/>
      <c r="C183" s="30"/>
      <c r="D183" s="23"/>
      <c r="E183" s="76"/>
      <c r="F183" s="75"/>
      <c r="G183" s="77"/>
      <c r="H183" s="75"/>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53"/>
    </row>
    <row r="184" spans="2:36" x14ac:dyDescent="0.35">
      <c r="B184" s="53"/>
      <c r="C184" s="30"/>
      <c r="D184" s="23"/>
      <c r="E184" s="76"/>
      <c r="F184" s="75"/>
      <c r="G184" s="77"/>
      <c r="H184" s="75"/>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53"/>
    </row>
    <row r="185" spans="2:36" x14ac:dyDescent="0.35">
      <c r="B185" s="53"/>
      <c r="C185" s="30"/>
      <c r="D185" s="23"/>
      <c r="E185" s="76"/>
      <c r="F185" s="75"/>
      <c r="G185" s="77"/>
      <c r="H185" s="75"/>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53"/>
    </row>
    <row r="186" spans="2:36" x14ac:dyDescent="0.35">
      <c r="B186" s="53"/>
      <c r="C186" s="30"/>
      <c r="D186" s="23"/>
      <c r="E186" s="76"/>
      <c r="F186" s="75"/>
      <c r="G186" s="77"/>
      <c r="H186" s="75"/>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53"/>
    </row>
    <row r="187" spans="2:36" x14ac:dyDescent="0.35">
      <c r="B187" s="53"/>
      <c r="C187" s="30"/>
      <c r="D187" s="23"/>
      <c r="E187" s="76"/>
      <c r="F187" s="75"/>
      <c r="G187" s="77"/>
      <c r="H187" s="75"/>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53"/>
    </row>
    <row r="188" spans="2:36" x14ac:dyDescent="0.35">
      <c r="B188" s="53"/>
      <c r="C188" s="30"/>
      <c r="D188" s="23"/>
      <c r="E188" s="76"/>
      <c r="F188" s="75"/>
      <c r="G188" s="77"/>
      <c r="H188" s="75"/>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53"/>
    </row>
    <row r="189" spans="2:36" x14ac:dyDescent="0.35">
      <c r="B189" s="53"/>
      <c r="C189" s="30"/>
      <c r="D189" s="23"/>
      <c r="E189" s="76"/>
      <c r="F189" s="75"/>
      <c r="G189" s="77"/>
      <c r="H189" s="75"/>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53"/>
    </row>
    <row r="190" spans="2:36" x14ac:dyDescent="0.35">
      <c r="B190" s="53"/>
      <c r="C190" s="30"/>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53"/>
    </row>
    <row r="191" spans="2:36" x14ac:dyDescent="0.35">
      <c r="B191" s="53"/>
      <c r="C191" s="30"/>
      <c r="D191" s="71" t="s">
        <v>125</v>
      </c>
      <c r="E191" s="71"/>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c r="AH191" s="72"/>
      <c r="AI191" s="72"/>
      <c r="AJ191" s="53"/>
    </row>
    <row r="192" spans="2:36" x14ac:dyDescent="0.35">
      <c r="B192" s="53"/>
      <c r="C192" s="30"/>
      <c r="D192" s="23"/>
      <c r="E192" s="131" t="s">
        <v>20</v>
      </c>
      <c r="F192" s="75"/>
      <c r="G192" s="77"/>
      <c r="H192" s="75"/>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53"/>
    </row>
    <row r="193" spans="2:36" x14ac:dyDescent="0.35">
      <c r="B193" s="53"/>
      <c r="C193" s="30"/>
      <c r="D193" s="23"/>
      <c r="E193" s="76"/>
      <c r="F193" s="75"/>
      <c r="G193" s="77"/>
      <c r="H193" s="75"/>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53"/>
    </row>
    <row r="194" spans="2:36" x14ac:dyDescent="0.35">
      <c r="B194" s="53"/>
      <c r="C194" s="30"/>
      <c r="D194" s="23"/>
      <c r="E194" s="76"/>
      <c r="F194" s="75"/>
      <c r="G194" s="77"/>
      <c r="H194" s="75"/>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53"/>
    </row>
    <row r="195" spans="2:36" x14ac:dyDescent="0.35">
      <c r="B195" s="53"/>
      <c r="C195" s="30"/>
      <c r="D195" s="94"/>
      <c r="E195" s="76"/>
      <c r="F195" s="75"/>
      <c r="G195" s="77"/>
      <c r="H195" s="75"/>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95"/>
      <c r="AH195" s="96" t="s">
        <v>21</v>
      </c>
      <c r="AI195" s="97" t="s">
        <v>22</v>
      </c>
      <c r="AJ195" s="53"/>
    </row>
    <row r="196" spans="2:36" x14ac:dyDescent="0.35">
      <c r="B196" s="53"/>
      <c r="C196" s="30"/>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53"/>
    </row>
  </sheetData>
  <sheetProtection algorithmName="SHA-512" hashValue="16mQyWmBfh9J8AAmBKK8t5pgpQ4lZll3IKrdgYZiXkixtTkXDXFNcT+KtKtFjz8VuiLYsxoI/hloWn+ZURQ+lQ==" saltValue="G/qSGy4g+M6zUtqAsRxSAg==" spinCount="100000" sheet="1" selectLockedCells="1"/>
  <mergeCells count="6">
    <mergeCell ref="D11:K11"/>
    <mergeCell ref="L11:AH11"/>
    <mergeCell ref="D12:K12"/>
    <mergeCell ref="L12:AH12"/>
    <mergeCell ref="D13:K13"/>
    <mergeCell ref="L13:AH13"/>
  </mergeCells>
  <phoneticPr fontId="2"/>
  <pageMargins left="0.7" right="0.7" top="0.75" bottom="0.75" header="0.3" footer="0.3"/>
  <pageSetup paperSize="9" orientation="portrait" r:id="rId1"/>
  <ignoredErrors>
    <ignoredError sqref="AI195 H102:H105 H59:H62 H134:H13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showGridLines="0" tabSelected="1" zoomScaleNormal="100" zoomScaleSheetLayoutView="85" workbookViewId="0">
      <pane ySplit="3" topLeftCell="A4" activePane="bottomLeft" state="frozen"/>
      <selection pane="bottomLeft" activeCell="L2" sqref="L2"/>
    </sheetView>
  </sheetViews>
  <sheetFormatPr defaultColWidth="8.85546875" defaultRowHeight="13.5" x14ac:dyDescent="0.35"/>
  <cols>
    <col min="1" max="1" width="2.640625" style="1" customWidth="1"/>
    <col min="2" max="2" width="60" style="1" bestFit="1" customWidth="1"/>
    <col min="3" max="9" width="20.140625" style="1" customWidth="1"/>
    <col min="10" max="10" width="3.140625" style="1" customWidth="1"/>
    <col min="11" max="12" width="17.42578125" style="1" customWidth="1"/>
    <col min="13" max="13" width="3.140625" style="1" customWidth="1"/>
    <col min="14" max="16384" width="8.85546875" style="1"/>
  </cols>
  <sheetData>
    <row r="1" spans="2:19" ht="14" thickBot="1" x14ac:dyDescent="0.4">
      <c r="K1" s="3"/>
    </row>
    <row r="2" spans="2:19" ht="46.5" customHeight="1" thickTop="1" thickBot="1" x14ac:dyDescent="0.4">
      <c r="B2" s="2"/>
      <c r="C2" s="31" t="s">
        <v>23</v>
      </c>
      <c r="D2" s="32" t="s">
        <v>24</v>
      </c>
      <c r="E2" s="33" t="s">
        <v>529</v>
      </c>
      <c r="F2" s="33" t="s">
        <v>530</v>
      </c>
      <c r="G2" s="33" t="s">
        <v>531</v>
      </c>
      <c r="H2" s="33" t="s">
        <v>532</v>
      </c>
      <c r="I2" s="33" t="s">
        <v>533</v>
      </c>
      <c r="K2" s="27" t="s">
        <v>25</v>
      </c>
      <c r="L2" s="113"/>
      <c r="N2" s="25" t="s">
        <v>27</v>
      </c>
      <c r="O2" s="25"/>
      <c r="P2" s="25"/>
      <c r="Q2" s="25" t="s">
        <v>28</v>
      </c>
      <c r="R2" s="25"/>
      <c r="S2" s="25"/>
    </row>
    <row r="3" spans="2:19" ht="46.5" customHeight="1" thickTop="1" thickBot="1" x14ac:dyDescent="0.4">
      <c r="B3" s="2"/>
      <c r="C3" s="106"/>
      <c r="D3" s="107"/>
      <c r="E3" s="5" t="str">
        <f>IF($D$3&lt;&gt;"",EDATE($D$3,12),"")</f>
        <v/>
      </c>
      <c r="F3" s="6" t="str">
        <f>IF($D$3&lt;&gt;"",EDATE($D$3,24),"")</f>
        <v/>
      </c>
      <c r="G3" s="6" t="str">
        <f>IF($D$3&lt;&gt;"",EDATE($D$3,36),"")</f>
        <v/>
      </c>
      <c r="H3" s="6" t="str">
        <f>IF($D$3&lt;&gt;"",EDATE($D$3,48),"")</f>
        <v/>
      </c>
      <c r="I3" s="6" t="str">
        <f>IF($D$3&lt;&gt;"",EDATE($D$3,60),"")</f>
        <v/>
      </c>
      <c r="K3" s="28" t="s">
        <v>29</v>
      </c>
      <c r="L3" s="114"/>
      <c r="N3" s="26" t="s">
        <v>15</v>
      </c>
      <c r="O3" s="26" t="s">
        <v>15</v>
      </c>
      <c r="P3" s="26" t="s">
        <v>15</v>
      </c>
      <c r="Q3" s="26" t="str">
        <f>IF($C$3="", "NG", "OK")</f>
        <v>NG</v>
      </c>
      <c r="R3" s="26" t="str">
        <f>IF($D$3="", "NG", "OK")</f>
        <v>NG</v>
      </c>
      <c r="S3" s="26" t="str">
        <f>IF(OR($L$2="", $L$3="", $L$4=""), "NG", "OK")</f>
        <v>NG</v>
      </c>
    </row>
    <row r="4" spans="2:19" ht="46.5" customHeight="1" thickTop="1" thickBot="1" x14ac:dyDescent="0.4">
      <c r="B4" s="83" t="s">
        <v>31</v>
      </c>
      <c r="C4" s="82"/>
      <c r="D4" s="82"/>
      <c r="E4" s="80"/>
      <c r="F4" s="80"/>
      <c r="G4" s="80"/>
      <c r="H4" s="80"/>
      <c r="I4" s="81"/>
      <c r="K4" s="28" t="s">
        <v>32</v>
      </c>
      <c r="L4" s="115"/>
      <c r="N4" s="26" t="s">
        <v>15</v>
      </c>
      <c r="O4" s="26" t="s">
        <v>15</v>
      </c>
      <c r="P4" s="26" t="s">
        <v>15</v>
      </c>
      <c r="Q4" s="26" t="s">
        <v>15</v>
      </c>
      <c r="R4" s="26" t="s">
        <v>15</v>
      </c>
      <c r="S4" s="26" t="s">
        <v>15</v>
      </c>
    </row>
    <row r="5" spans="2:19" ht="46.5" customHeight="1" thickTop="1" thickBot="1" x14ac:dyDescent="0.4">
      <c r="B5" s="34" t="s">
        <v>33</v>
      </c>
      <c r="C5" s="108"/>
      <c r="D5" s="109"/>
      <c r="E5" s="110"/>
      <c r="F5" s="110"/>
      <c r="G5" s="110"/>
      <c r="H5" s="110"/>
      <c r="I5" s="111"/>
      <c r="K5" s="43"/>
      <c r="L5" s="44"/>
      <c r="N5" s="26" t="str">
        <f>IFERROR(IF(AND(ISNUMBER(C5),C5=INT(C5),LEN(ABS(C5))&lt;=12),"OK","NG"),"NG")</f>
        <v>NG</v>
      </c>
      <c r="O5" s="26" t="str">
        <f>IFERROR(IF(AND(ISNUMBER(D5),D5=INT(D5),LEN(ABS(D5))&lt;=12),"OK","NG"),"NG")</f>
        <v>NG</v>
      </c>
      <c r="P5" s="26" t="str">
        <f>IFERROR(IF($L$2=リスト!$D$3,
 IF(AND(ISNUMBER(E5),E5=INT(E5),LEN(ABS(E5))&lt;=12,
        ISNUMBER(F5),F5=INT(F5),LEN(ABS(F5))&lt;=12,
        ISNUMBER(G5),G5=INT(G5),LEN(ABS(G5))&lt;=12),
    "OK","NG"),
 IF($L$2=リスト!$D$4,
 IF(AND(ISNUMBER(E5),E5=INT(E5),LEN(ABS(E5))&lt;=12,
        ISNUMBER(F5),F5=INT(F5),LEN(ABS(F5))&lt;=12,
        ISNUMBER(G5),G5=INT(G5),LEN(ABS(G5))&lt;=12,
        ISNUMBER(H5),H5=INT(H5),LEN(ABS(H5))&lt;=12),
    "OK","NG"),
 IF($L$2=リスト!$D$5,
 IF(AND(ISNUMBER(E5),E5=INT(E5),LEN(ABS(E5))&lt;=12,
        ISNUMBER(F5),F5=INT(F5),LEN(ABS(F5))&lt;=12,
        ISNUMBER(G5),G5=INT(G5),LEN(ABS(G5))&lt;=12,
        ISNUMBER(H5),H5=INT(H5),LEN(ABS(H5))&lt;=12,
        ISNUMBER(I5),I5=INT(I5),LEN(ABS(I5))&lt;=12),
    "OK","NG"),
"NG"))),"NG")</f>
        <v>NG</v>
      </c>
      <c r="Q5" s="26" t="str">
        <f>IF(C5="", "NG", "OK")</f>
        <v>NG</v>
      </c>
      <c r="R5" s="26" t="str">
        <f>IF(D5="", "NG", "OK")</f>
        <v>NG</v>
      </c>
      <c r="S5" s="26" t="str">
        <f>IF($L$2=リスト!$D$3, IF(COUNTA($E5:$G5)&lt;3, "NG", "OK"),
 IF($L$2=リスト!$D$4, IF(COUNTA($E5:$H5)&lt;4, "NG", "OK"),
 IF($L$2=リスト!$D$5, IF(COUNTA($E5:$I5)&lt;5, "NG", "OK"),
 "NG")))</f>
        <v>NG</v>
      </c>
    </row>
    <row r="6" spans="2:19" ht="46.5" customHeight="1" thickTop="1" thickBot="1" x14ac:dyDescent="0.4">
      <c r="B6" s="34" t="s">
        <v>34</v>
      </c>
      <c r="C6" s="112"/>
      <c r="D6" s="11" t="s">
        <v>15</v>
      </c>
      <c r="E6" s="12" t="s">
        <v>15</v>
      </c>
      <c r="F6" s="12" t="s">
        <v>15</v>
      </c>
      <c r="G6" s="12" t="s">
        <v>15</v>
      </c>
      <c r="H6" s="12" t="s">
        <v>15</v>
      </c>
      <c r="I6" s="12" t="s">
        <v>15</v>
      </c>
      <c r="K6" s="21" t="s">
        <v>35</v>
      </c>
      <c r="L6" s="29" t="str">
        <f>IF(COUNTIF(N3:S29, "NG") + COUNTIF(L8:L12, "NG") &gt; 0, "NG", "OK")</f>
        <v>NG</v>
      </c>
      <c r="N6" s="26" t="str">
        <f>IFERROR(IF(AND(ISNUMBER(C6),C6=INT(C6),LEN(ABS(C6))&lt;=12),"OK","NG"),"NG")</f>
        <v>NG</v>
      </c>
      <c r="O6" s="26" t="s">
        <v>15</v>
      </c>
      <c r="P6" s="26" t="s">
        <v>15</v>
      </c>
      <c r="Q6" s="26" t="str">
        <f>IF(C6="", "NG", "OK")</f>
        <v>NG</v>
      </c>
      <c r="R6" s="26" t="s">
        <v>15</v>
      </c>
      <c r="S6" s="26" t="s">
        <v>15</v>
      </c>
    </row>
    <row r="7" spans="2:19" ht="46.5" customHeight="1" thickTop="1" thickBot="1" x14ac:dyDescent="0.4">
      <c r="B7" s="35" t="s">
        <v>36</v>
      </c>
      <c r="C7" s="12" t="s">
        <v>15</v>
      </c>
      <c r="D7" s="13" t="s">
        <v>15</v>
      </c>
      <c r="E7" s="116"/>
      <c r="F7" s="117"/>
      <c r="G7" s="117"/>
      <c r="H7" s="117"/>
      <c r="I7" s="118"/>
      <c r="K7" s="45"/>
      <c r="L7" s="46"/>
      <c r="N7" s="26" t="s">
        <v>15</v>
      </c>
      <c r="O7" s="26" t="s">
        <v>15</v>
      </c>
      <c r="P7" s="26" t="str">
        <f>IFERROR(IF($L$2=リスト!$D$3,
 IF(AND(ISNUMBER(E7),E7=INT(E7),E7&gt;=0,LEN(E7)&lt;=12,
        ISNUMBER(F7),F7=INT(F7),F7&gt;=0,LEN(F7)&lt;=12,
        ISNUMBER(G7),G7=INT(G7),G7&gt;=0,LEN(G7)&lt;=12),
    "OK","NG"),
 IF($L$2=リスト!$D$4,
 IF(AND(ISNUMBER(E7),E7=INT(E7),E7&gt;=0,LEN(E7)&lt;=12,
        ISNUMBER(F7),F7=INT(F7),F7&gt;=0,LEN(F7)&lt;=12,
        ISNUMBER(G7),G7=INT(G7),G7&gt;=0,LEN(G7)&lt;=12,
        ISNUMBER(H7),H7=INT(H7),H7&gt;=0,LEN(H7)&lt;=12),
    "OK","NG"),
 IF($L$2=リスト!$D$5,
 IF(AND(ISNUMBER(E7),E7=INT(E7),E7&gt;=0,LEN(E7)&lt;=12,
        ISNUMBER(F7),F7=INT(F7),F7&gt;=0,LEN(F7)&lt;=12,
        ISNUMBER(G7),G7=INT(G7),G7&gt;=0,LEN(G7)&lt;=12,
        ISNUMBER(H7),H7=INT(H7),H7&gt;=0,LEN(H7)&lt;=12,
        ISNUMBER(I7),I7=INT(I7),I7&gt;=0,LEN(I7)&lt;=12),
    "OK","NG"),
"NG"))),"NG")</f>
        <v>NG</v>
      </c>
      <c r="Q7" s="26" t="s">
        <v>15</v>
      </c>
      <c r="R7" s="26" t="s">
        <v>15</v>
      </c>
      <c r="S7" s="26" t="str">
        <f>IF($L$2=リスト!$D$3, IF(COUNTA($E7:$G7)&lt;3, "NG", "OK"),
 IF($L$2=リスト!$D$4, IF(COUNTA($E7:$H7)&lt;4, "NG", "OK"),
 IF($L$2=リスト!$D$5, IF(COUNTA($E7:$I7)&lt;5, "NG", "OK"),
 "NG")))</f>
        <v>NG</v>
      </c>
    </row>
    <row r="8" spans="2:19" ht="46.5" customHeight="1" thickTop="1" x14ac:dyDescent="0.35">
      <c r="B8" s="34" t="s">
        <v>37</v>
      </c>
      <c r="C8" s="116"/>
      <c r="D8" s="117"/>
      <c r="E8" s="119"/>
      <c r="F8" s="119"/>
      <c r="G8" s="119"/>
      <c r="H8" s="119"/>
      <c r="I8" s="120"/>
      <c r="K8" s="127" t="s">
        <v>38</v>
      </c>
      <c r="L8" s="128" t="str">
        <f>IF(L2="", "", IF(OR(
    OR(
        CHOOSE(MATCH(L2, {"3年間","4年間","5年間"}, 0), G7, H7, I7) &gt;= C5*0.1,
        CHOOSE(MATCH(L2, {"3年間","4年間","5年間"}, 0), G18, H18, I18) &gt;= C16*0.15
    ),
    AND(
        C5 &gt;= 1000000000,
        C6 &gt;= 300000000,
        OR(
            CHOOSE(MATCH(L2, {"3年間","4年間","5年間"}, 0), G7, H7, I7) &gt;= C6*0.1,
            CHOOSE(MATCH(L2, {"3年間","4年間","5年間"}, 0), G18, H18, I18) &gt;= C17*0.15
        )
    )
), "OK", "NG"))</f>
        <v/>
      </c>
      <c r="N8" s="26" t="str">
        <f t="shared" ref="N8:O13" si="0">IFERROR(IF(AND(ISNUMBER(C8),C8=INT(C8),LEN(ABS(C8))&lt;=12),"OK","NG"),"NG")</f>
        <v>NG</v>
      </c>
      <c r="O8" s="26" t="str">
        <f t="shared" si="0"/>
        <v>NG</v>
      </c>
      <c r="P8" s="26" t="str">
        <f>IFERROR(IF($L$2=リスト!$D$3,
 IF(AND(ISNUMBER(E8),E8=INT(E8),E8&gt;=0,LEN(E8)&lt;=12,
        ISNUMBER(F8),F8=INT(F8),F8&gt;=0,LEN(F8)&lt;=12,
        ISNUMBER(G8),G8=INT(G8),G8&gt;=0,LEN(G8)&lt;=12),
    "OK","NG"),
 IF($L$2=リスト!$D$4,
 IF(AND(ISNUMBER(E8),E8=INT(E8),E8&gt;=0,LEN(E8)&lt;=12,
        ISNUMBER(F8),F8=INT(F8),F8&gt;=0,LEN(F8)&lt;=12,
        ISNUMBER(G8),G8=INT(G8),G8&gt;=0,LEN(G8)&lt;=12,
        ISNUMBER(H8),H8=INT(H8),H8&gt;=0,LEN(H8)&lt;=12),
    "OK","NG"),
 IF($L$2=リスト!$D$5,
 IF(AND(ISNUMBER(E8),E8=INT(E8),E8&gt;=0,LEN(E8)&lt;=12,
        ISNUMBER(F8),F8=INT(F8),F8&gt;=0,LEN(F8)&lt;=12,
        ISNUMBER(G8),G8=INT(G8),G8&gt;=0,LEN(G8)&lt;=12,
        ISNUMBER(H8),H8=INT(H8),H8&gt;=0,LEN(H8)&lt;=12,
        ISNUMBER(I8),I8=INT(I8),I8&gt;=0,LEN(I8)&lt;=12),
    "OK","NG"),
"NG"))),"NG")</f>
        <v>NG</v>
      </c>
      <c r="Q8" s="26" t="str">
        <f t="shared" ref="Q8:Q15" si="1">IF(C8="", "NG", "OK")</f>
        <v>NG</v>
      </c>
      <c r="R8" s="26" t="str">
        <f t="shared" ref="R8:R15" si="2">IF(D8="", "NG", "OK")</f>
        <v>NG</v>
      </c>
      <c r="S8" s="26" t="str">
        <f>IF($L$2=リスト!$D$3, IF(COUNTA($E8:$G8)&lt;3, "NG", "OK"),
 IF($L$2=リスト!$D$4, IF(COUNTA($E8:$H8)&lt;4, "NG", "OK"),
 IF($L$2=リスト!$D$5, IF(COUNTA($E8:$I8)&lt;5, "NG", "OK"),
 "NG")))</f>
        <v>NG</v>
      </c>
    </row>
    <row r="9" spans="2:19" ht="46.5" customHeight="1" x14ac:dyDescent="0.35">
      <c r="B9" s="34" t="s">
        <v>39</v>
      </c>
      <c r="C9" s="123"/>
      <c r="D9" s="119"/>
      <c r="E9" s="119"/>
      <c r="F9" s="119"/>
      <c r="G9" s="119"/>
      <c r="H9" s="119"/>
      <c r="I9" s="120"/>
      <c r="K9" s="127" t="s">
        <v>40</v>
      </c>
      <c r="L9" s="129" t="str">
        <f>IF(L2="", "", IF(OR(
    CHOOSE(MATCH(L2, {"3年間","4年間","5年間"}, 0), G19, H19, I19) &gt;= 4,
    CHOOSE(MATCH(L2, {"3年間","4年間","5年間"}, 0), G21, H21, I21) &gt;= 4
), "OK", "NG"))</f>
        <v/>
      </c>
      <c r="N9" s="26" t="str">
        <f t="shared" si="0"/>
        <v>NG</v>
      </c>
      <c r="O9" s="26" t="str">
        <f t="shared" si="0"/>
        <v>NG</v>
      </c>
      <c r="P9" s="26" t="str">
        <f>IFERROR(IF($L$2=リスト!$D$3,
 IF(AND(ISNUMBER(E9),E9=INT(E9),LEN(ABS(E9))&lt;=12,
        ISNUMBER(F9),F9=INT(F9),LEN(ABS(F9))&lt;=12,
        ISNUMBER(G9),G9=INT(G9),LEN(ABS(G9))&lt;=12),
    "OK","NG"),
 IF($L$2=リスト!$D$4,
 IF(AND(ISNUMBER(E9),E9=INT(E9),LEN(ABS(E9))&lt;=12,
        ISNUMBER(F9),F9=INT(F9),LEN(ABS(F9))&lt;=12,
        ISNUMBER(G9),G9=INT(G9),LEN(ABS(G9))&lt;=12,
        ISNUMBER(H9),H9=INT(H9),LEN(ABS(H9))&lt;=12),
    "OK","NG"),
 IF($L$2=リスト!$D$5,
 IF(AND(ISNUMBER(E9),E9=INT(E9),LEN(ABS(E9))&lt;=12,
        ISNUMBER(F9),F9=INT(F9),LEN(ABS(F9))&lt;=12,
        ISNUMBER(G9),G9=INT(G9),LEN(ABS(G9))&lt;=12,
        ISNUMBER(H9),H9=INT(H9),LEN(ABS(H9))&lt;=12,
        ISNUMBER(I9),I9=INT(I9),LEN(ABS(I9))&lt;=12),
    "OK","NG"),
"NG"))),"NG")</f>
        <v>NG</v>
      </c>
      <c r="Q9" s="26" t="str">
        <f t="shared" si="1"/>
        <v>NG</v>
      </c>
      <c r="R9" s="26" t="str">
        <f t="shared" si="2"/>
        <v>NG</v>
      </c>
      <c r="S9" s="26" t="str">
        <f>IF($L$2=リスト!$D$3, IF(COUNTA($E9:$G9)&lt;3, "NG", "OK"),
 IF($L$2=リスト!$D$4, IF(COUNTA($E9:$H9)&lt;4, "NG", "OK"),
 IF($L$2=リスト!$D$5, IF(COUNTA($E9:$I9)&lt;5, "NG", "OK"),
 "NG")))</f>
        <v>NG</v>
      </c>
    </row>
    <row r="10" spans="2:19" ht="46.5" customHeight="1" x14ac:dyDescent="0.35">
      <c r="B10" s="34" t="s">
        <v>41</v>
      </c>
      <c r="C10" s="123"/>
      <c r="D10" s="119"/>
      <c r="E10" s="119"/>
      <c r="F10" s="119"/>
      <c r="G10" s="119"/>
      <c r="H10" s="119"/>
      <c r="I10" s="120"/>
      <c r="K10" s="127" t="s">
        <v>42</v>
      </c>
      <c r="L10" s="128" t="str">
        <f>IF(L2="", "", IF(AND(
    CHOOSE(MATCH(L2, {"3年間","4年間","5年間"}, 0), G25, H25, I25) &gt;= INDEX(リスト!$G$3:$G$49, MATCH(L3, リスト!$F$3:$F$49, 0)),
    CHOOSE(MATCH(L2, {"3年間","4年間","5年間"}, 0), G23, H23, I23) &gt;= 2.5
), "OK", "NG"))</f>
        <v/>
      </c>
      <c r="N10" s="26" t="str">
        <f t="shared" si="0"/>
        <v>NG</v>
      </c>
      <c r="O10" s="26" t="str">
        <f t="shared" si="0"/>
        <v>NG</v>
      </c>
      <c r="P10" s="26" t="str">
        <f>IFERROR(IF($L$2=リスト!$D$3,
 IF(AND(ISNUMBER(E10),E10=INT(E10),E10&gt;=0,LEN(E10)&lt;=12,
        ISNUMBER(F10),F10=INT(F10),F10&gt;=0,LEN(F10)&lt;=12,
        ISNUMBER(G10),G10=INT(G10),G10&gt;=0,LEN(G10)&lt;=12),
    "OK","NG"),
 IF($L$2=リスト!$D$4,
 IF(AND(ISNUMBER(E10),E10=INT(E10),E10&gt;=0,LEN(E10)&lt;=12,
        ISNUMBER(F10),F10=INT(F10),F10&gt;=0,LEN(F10)&lt;=12,
        ISNUMBER(G10),G10=INT(G10),G10&gt;=0,LEN(G10)&lt;=12,
        ISNUMBER(H10),H10=INT(H10),H10&gt;=0,LEN(H10)&lt;=12),
    "OK","NG"),
 IF($L$2=リスト!$D$5,
 IF(AND(ISNUMBER(E10),E10=INT(E10),E10&gt;=0,LEN(E10)&lt;=12,
        ISNUMBER(F10),F10=INT(F10),F10&gt;=0,LEN(F10)&lt;=12,
        ISNUMBER(G10),G10=INT(G10),G10&gt;=0,LEN(G10)&lt;=12,
        ISNUMBER(H10),H10=INT(H10),H10&gt;=0,LEN(H10)&lt;=12,
        ISNUMBER(I10),I10=INT(I10),I10&gt;=0,LEN(I10)&lt;=12),
    "OK","NG"),
"NG"))),"NG")</f>
        <v>NG</v>
      </c>
      <c r="Q10" s="26" t="str">
        <f t="shared" si="1"/>
        <v>NG</v>
      </c>
      <c r="R10" s="26" t="str">
        <f t="shared" si="2"/>
        <v>NG</v>
      </c>
      <c r="S10" s="26" t="str">
        <f>IF($L$2=リスト!$D$3, IF(COUNTA($E10:$G10)&lt;3, "NG", "OK"),
 IF($L$2=リスト!$D$4, IF(COUNTA($E10:$H10)&lt;4, "NG", "OK"),
 IF($L$2=リスト!$D$5, IF(COUNTA($E10:$I10)&lt;5, "NG", "OK"),
 "NG")))</f>
        <v>NG</v>
      </c>
    </row>
    <row r="11" spans="2:19" ht="46.5" customHeight="1" x14ac:dyDescent="0.35">
      <c r="B11" s="34" t="s">
        <v>43</v>
      </c>
      <c r="C11" s="123"/>
      <c r="D11" s="119"/>
      <c r="E11" s="119"/>
      <c r="F11" s="119"/>
      <c r="G11" s="119"/>
      <c r="H11" s="119"/>
      <c r="I11" s="120"/>
      <c r="K11" s="127" t="s">
        <v>44</v>
      </c>
      <c r="L11" s="129" t="str">
        <f>IF(L2="", "", IF(
    AND(
        IF(L2="3年間", AND(
            E27 &gt;= INDEX(リスト!$H$3:$H$49, MATCH(L3, リスト!$F$3:$F$49, 0)) + 30,
            F27 &gt;= INDEX(リスト!$H$3:$H$49, MATCH(L3, リスト!$F$3:$F$49, 0)) + 30,
            G27 &gt;= INDEX(リスト!$H$3:$H$49, MATCH(L3, リスト!$F$3:$F$49, 0)) + 30
        ),
        IF(L2="4年間", AND(
            E27 &gt;= INDEX(リスト!$H$3:$H$49, MATCH(L3, リスト!$F$3:$F$49, 0)) + 30,
            F27 &gt;= INDEX(リスト!$H$3:$H$49, MATCH(L3, リスト!$F$3:$F$49, 0)) + 30,
            G27 &gt;= INDEX(リスト!$H$3:$H$49, MATCH(L3, リスト!$F$3:$F$49, 0)) + 30,
            H27 &gt;= INDEX(リスト!$H$3:$H$49, MATCH(L3, リスト!$F$3:$F$49, 0)) + 30
        ),
        IF(L2="5年間", AND(
            E27 &gt;= INDEX(リスト!$H$3:$H$49, MATCH(L3, リスト!$F$3:$F$49, 0)) + 30,
            F27 &gt;= INDEX(リスト!$H$3:$H$49, MATCH(L3, リスト!$F$3:$F$49, 0)) + 30,
            G27 &gt;= INDEX(リスト!$H$3:$H$49, MATCH(L3, リスト!$F$3:$F$49, 0)) + 30,
            H27 &gt;= INDEX(リスト!$H$3:$H$49, MATCH(L3, リスト!$F$3:$F$49, 0)) + 30,
            I27 &gt;= INDEX(リスト!$H$3:$H$49, MATCH(L3, リスト!$F$3:$F$49, 0)) + 30
        ),
        FALSE)))
    ),
    "OK", "NG"
))</f>
        <v/>
      </c>
      <c r="N11" s="26" t="str">
        <f t="shared" si="0"/>
        <v>NG</v>
      </c>
      <c r="O11" s="26" t="str">
        <f t="shared" si="0"/>
        <v>NG</v>
      </c>
      <c r="P11" s="26" t="str">
        <f>IFERROR(IF($L$2=リスト!$D$3,
 IF(AND(ISNUMBER(E11),E11=INT(E11),LEN(ABS(E11))&lt;=12,
        ISNUMBER(F11),F11=INT(F11),LEN(ABS(F11))&lt;=12,
        ISNUMBER(G11),G11=INT(G11),LEN(ABS(G11))&lt;=12),
    "OK","NG"),
 IF($L$2=リスト!$D$4,
 IF(AND(ISNUMBER(E11),E11=INT(E11),LEN(ABS(E11))&lt;=12,
        ISNUMBER(F11),F11=INT(F11),LEN(ABS(F11))&lt;=12,
        ISNUMBER(G11),G11=INT(G11),LEN(ABS(G11))&lt;=12,
        ISNUMBER(H11),H11=INT(H11),LEN(ABS(H11))&lt;=12),
    "OK","NG"),
 IF($L$2=リスト!$D$5,
 IF(AND(ISNUMBER(E11),E11=INT(E11),LEN(ABS(E11))&lt;=12,
        ISNUMBER(F11),F11=INT(F11),LEN(ABS(F11))&lt;=12,
        ISNUMBER(G11),G11=INT(G11),LEN(ABS(G11))&lt;=12,
        ISNUMBER(H11),H11=INT(H11),LEN(ABS(H11))&lt;=12,
        ISNUMBER(I11),I11=INT(I11),LEN(ABS(I11))&lt;=12),
    "OK","NG"),
"NG"))),"NG")</f>
        <v>NG</v>
      </c>
      <c r="Q11" s="26" t="str">
        <f t="shared" si="1"/>
        <v>NG</v>
      </c>
      <c r="R11" s="26" t="str">
        <f t="shared" si="2"/>
        <v>NG</v>
      </c>
      <c r="S11" s="26" t="str">
        <f>IF($L$2=リスト!$D$3, IF(COUNTA($E11:$G11)&lt;3, "NG", "OK"),
 IF($L$2=リスト!$D$4, IF(COUNTA($E11:$H11)&lt;4, "NG", "OK"),
 IF($L$2=リスト!$D$5, IF(COUNTA($E11:$I11)&lt;5, "NG", "OK"),
 "NG")))</f>
        <v>NG</v>
      </c>
    </row>
    <row r="12" spans="2:19" ht="46.5" customHeight="1" x14ac:dyDescent="0.35">
      <c r="B12" s="34" t="s">
        <v>45</v>
      </c>
      <c r="C12" s="123"/>
      <c r="D12" s="119"/>
      <c r="E12" s="119"/>
      <c r="F12" s="119"/>
      <c r="G12" s="119"/>
      <c r="H12" s="119"/>
      <c r="I12" s="120"/>
      <c r="K12" s="127" t="s">
        <v>46</v>
      </c>
      <c r="L12" s="128" t="str">
        <f>IF(OR(L2="", L4=""), "", IF(L4=リスト!C4, "-", IF(
  AND(
    CHOOSE(MATCH(L2, {"3年間","4年間","5年間"}, 0), G23, H23, I23) &gt;= 6,
    CHOOSE(MATCH(L2, {"3年間","4年間","5年間"}, 0),
      AND(
        E27 &gt;= INDEX(リスト!$H$3:$H$49, MATCH(L3, リスト!$F$3:$F$49, 0)) + 50,
        F27 &gt;= INDEX(リスト!$H$3:$H$49, MATCH(L3, リスト!$F$3:$F$49, 0)) + 50,
        G27 &gt;= INDEX(リスト!$H$3:$H$49, MATCH(L3, リスト!$F$3:$F$49, 0)) + 50
      ),
      AND(
        E27 &gt;= INDEX(リスト!$H$3:$H$49, MATCH(L3, リスト!$F$3:$F$49, 0)) + 50,
        F27 &gt;= INDEX(リスト!$H$3:$H$49, MATCH(L3, リスト!$F$3:$F$49, 0)) + 50,
        G27 &gt;= INDEX(リスト!$H$3:$H$49, MATCH(L3, リスト!$F$3:$F$49, 0)) + 50,
        H27 &gt;= INDEX(リスト!$H$3:$H$49, MATCH(L3, リスト!$F$3:$F$49, 0)) + 50
      ),
      AND(
        E27 &gt;= INDEX(リスト!$H$3:$H$49, MATCH(L3, リスト!$F$3:$F$49, 0)) + 50,
        F27 &gt;= INDEX(リスト!$H$3:$H$49, MATCH(L3, リスト!$F$3:$F$49, 0)) + 50,
        G27 &gt;= INDEX(リスト!$H$3:$H$49, MATCH(L3, リスト!$F$3:$F$49, 0)) + 50,
        H27 &gt;= INDEX(リスト!$H$3:$H$49, MATCH(L3, リスト!$F$3:$F$49, 0)) + 50,
        I27 &gt;= INDEX(リスト!$H$3:$H$49, MATCH(L3, リスト!$F$3:$F$49, 0)) + 50
      )
    )
  ),
  "OK", "NG"
)))</f>
        <v/>
      </c>
      <c r="N12" s="26" t="str">
        <f t="shared" si="0"/>
        <v>NG</v>
      </c>
      <c r="O12" s="26" t="str">
        <f t="shared" si="0"/>
        <v>NG</v>
      </c>
      <c r="P12" s="26" t="str">
        <f>IFERROR(IF($L$2=リスト!$D$3,
 IF(AND(ISNUMBER(E12),E12=INT(E12),LEN(ABS(E12))&lt;=12,
        ISNUMBER(F12),F12=INT(F12),LEN(ABS(F12))&lt;=12,
        ISNUMBER(G12),G12=INT(G12),LEN(ABS(G12))&lt;=12),
    "OK","NG"),
 IF($L$2=リスト!$D$4,
 IF(AND(ISNUMBER(E12),E12=INT(E12),LEN(ABS(E12))&lt;=12,
        ISNUMBER(F12),F12=INT(F12),LEN(ABS(F12))&lt;=12,
        ISNUMBER(G12),G12=INT(G12),LEN(ABS(G12))&lt;=12,
        ISNUMBER(H12),H12=INT(H12),LEN(ABS(H12))&lt;=12),
    "OK","NG"),
 IF($L$2=リスト!$D$5,
 IF(AND(ISNUMBER(E12),E12=INT(E12),LEN(ABS(E12))&lt;=12,
        ISNUMBER(F12),F12=INT(F12),LEN(ABS(F12))&lt;=12,
        ISNUMBER(G12),G12=INT(G12),LEN(ABS(G12))&lt;=12,
        ISNUMBER(H12),H12=INT(H12),LEN(ABS(H12))&lt;=12,
        ISNUMBER(I12),I12=INT(I12),LEN(ABS(I12))&lt;=12),
    "OK","NG"),
"NG"))),"NG")</f>
        <v>NG</v>
      </c>
      <c r="Q12" s="26" t="str">
        <f t="shared" si="1"/>
        <v>NG</v>
      </c>
      <c r="R12" s="26" t="str">
        <f t="shared" si="2"/>
        <v>NG</v>
      </c>
      <c r="S12" s="26" t="str">
        <f>IF($L$2=リスト!$D$3, IF(COUNTA($E12:$G12)&lt;3, "NG", "OK"),
 IF($L$2=リスト!$D$4, IF(COUNTA($E12:$H12)&lt;4, "NG", "OK"),
 IF($L$2=リスト!$D$5, IF(COUNTA($E12:$I12)&lt;5, "NG", "OK"),
 "NG")))</f>
        <v>NG</v>
      </c>
    </row>
    <row r="13" spans="2:19" ht="46.5" customHeight="1" x14ac:dyDescent="0.35">
      <c r="B13" s="34" t="s">
        <v>47</v>
      </c>
      <c r="C13" s="123"/>
      <c r="D13" s="119"/>
      <c r="E13" s="119"/>
      <c r="F13" s="119"/>
      <c r="G13" s="119"/>
      <c r="H13" s="119"/>
      <c r="I13" s="120"/>
      <c r="K13" s="3"/>
      <c r="N13" s="26" t="str">
        <f t="shared" si="0"/>
        <v>NG</v>
      </c>
      <c r="O13" s="26" t="str">
        <f t="shared" si="0"/>
        <v>NG</v>
      </c>
      <c r="P13" s="26" t="str">
        <f>IFERROR(IF($L$2=リスト!$D$3,
 IF(AND(ISNUMBER(E13),E13=INT(E13),E13&gt;=0,LEN(E13)&lt;=12,
        ISNUMBER(F13),F13=INT(F13),F13&gt;=0,LEN(F13)&lt;=12,
        ISNUMBER(G13),G13=INT(G13),G13&gt;=0,LEN(G13)&lt;=12),
    "OK","NG"),
 IF($L$2=リスト!$D$4,
 IF(AND(ISNUMBER(E13),E13=INT(E13),E13&gt;=0,LEN(E13)&lt;=12,
        ISNUMBER(F13),F13=INT(F13),F13&gt;=0,LEN(F13)&lt;=12,
        ISNUMBER(G13),G13=INT(G13),G13&gt;=0,LEN(G13)&lt;=12,
        ISNUMBER(H13),H13=INT(H13),H13&gt;=0,LEN(H13)&lt;=12),
    "OK","NG"),
 IF($L$2=リスト!$D$5,
 IF(AND(ISNUMBER(E13),E13=INT(E13),E13&gt;=0,LEN(E13)&lt;=12,
        ISNUMBER(F13),F13=INT(F13),F13&gt;=0,LEN(F13)&lt;=12,
        ISNUMBER(G13),G13=INT(G13),G13&gt;=0,LEN(G13)&lt;=12,
        ISNUMBER(H13),H13=INT(H13),H13&gt;=0,LEN(H13)&lt;=12,
        ISNUMBER(I13),I13=INT(I13),I13&gt;=0,LEN(I13)&lt;=12),
    "OK","NG"),
"NG"))),"NG")</f>
        <v>NG</v>
      </c>
      <c r="Q13" s="26" t="str">
        <f t="shared" si="1"/>
        <v>NG</v>
      </c>
      <c r="R13" s="26" t="str">
        <f t="shared" si="2"/>
        <v>NG</v>
      </c>
      <c r="S13" s="26" t="str">
        <f>IF($L$2=リスト!$D$3, IF(COUNTA($E13:$G13)&lt;3, "NG", "OK"),
 IF($L$2=リスト!$D$4, IF(COUNTA($E13:$H13)&lt;4, "NG", "OK"),
 IF($L$2=リスト!$D$5, IF(COUNTA($E13:$I13)&lt;5, "NG", "OK"),
 "NG")))</f>
        <v>NG</v>
      </c>
    </row>
    <row r="14" spans="2:19" ht="46.5" customHeight="1" x14ac:dyDescent="0.35">
      <c r="B14" s="34" t="s">
        <v>48</v>
      </c>
      <c r="C14" s="123"/>
      <c r="D14" s="119"/>
      <c r="E14" s="119"/>
      <c r="F14" s="119"/>
      <c r="G14" s="119"/>
      <c r="H14" s="119"/>
      <c r="I14" s="120"/>
      <c r="K14" s="48" t="s">
        <v>49</v>
      </c>
      <c r="L14" s="47" t="str">
        <f>IF($L$2="","",
   IF($L$2=リスト!$D$3, MAX(G19,G21),
   IF($L$2=リスト!$D$4, MAX(H19,H21),
   IF($L$2=リスト!$D$5, MAX(I19,I21),""))))</f>
        <v/>
      </c>
      <c r="N14" s="26" t="str">
        <f>IFERROR(IF(AND(ISNUMBER(C14),C14=INT(C14),C14&gt;=0,LEN(C14)&lt;=12),"OK","NG"),"NG")</f>
        <v>NG</v>
      </c>
      <c r="O14" s="26" t="str">
        <f>IFERROR(IF(AND(ISNUMBER(D14),D14=INT(D14),D14&gt;=0,LEN(D14)&lt;=12),"OK","NG"),"NG")</f>
        <v>NG</v>
      </c>
      <c r="P14" s="26" t="str">
        <f>IFERROR(IF($L$2=リスト!$D$3,
 IF(AND(ISNUMBER(E14),E14=INT(E14),E14&gt;=0,LEN(E14)&lt;=12,
        ISNUMBER(F14),F14=INT(F14),F14&gt;=0,LEN(F14)&lt;=12,
        ISNUMBER(G14),G14=INT(G14),G14&gt;=0,LEN(G14)&lt;=12),
    "OK","NG"),
 IF($L$2=リスト!$D$4,
 IF(AND(ISNUMBER(E14),E14=INT(E14),E14&gt;=0,LEN(E14)&lt;=12,
        ISNUMBER(F14),F14=INT(F14),F14&gt;=0,LEN(F14)&lt;=12,
        ISNUMBER(G14),G14=INT(G14),G14&gt;=0,LEN(G14)&lt;=12,
        ISNUMBER(H14),H14=INT(H14),H14&gt;=0,LEN(H14)&lt;=12),
    "OK","NG"),
 IF($L$2=リスト!$D$5,
 IF(AND(ISNUMBER(E14),E14=INT(E14),E14&gt;=0,LEN(E14)&lt;=12,
        ISNUMBER(F14),F14=INT(F14),F14&gt;=0,LEN(F14)&lt;=12,
        ISNUMBER(G14),G14=INT(G14),G14&gt;=0,LEN(G14)&lt;=12,
        ISNUMBER(H14),H14=INT(H14),H14&gt;=0,LEN(H14)&lt;=12,
        ISNUMBER(I14),I14=INT(I14),I14&gt;=0,LEN(I14)&lt;=12),
    "OK","NG"),
"NG"))),"NG")</f>
        <v>NG</v>
      </c>
      <c r="Q14" s="26" t="str">
        <f t="shared" si="1"/>
        <v>NG</v>
      </c>
      <c r="R14" s="26" t="str">
        <f t="shared" si="2"/>
        <v>NG</v>
      </c>
      <c r="S14" s="26" t="str">
        <f>IF($L$2=リスト!$D$3, IF(COUNTA($E14:$G14)&lt;3, "NG", "OK"),
 IF($L$2=リスト!$D$4, IF(COUNTA($E14:$H14)&lt;4, "NG", "OK"),
 IF($L$2=リスト!$D$5, IF(COUNTA($E14:$I14)&lt;5, "NG", "OK"),
 "NG")))</f>
        <v>NG</v>
      </c>
    </row>
    <row r="15" spans="2:19" ht="46.5" customHeight="1" thickBot="1" x14ac:dyDescent="0.4">
      <c r="B15" s="34" t="s">
        <v>50</v>
      </c>
      <c r="C15" s="124"/>
      <c r="D15" s="121"/>
      <c r="E15" s="121"/>
      <c r="F15" s="121"/>
      <c r="G15" s="121"/>
      <c r="H15" s="121"/>
      <c r="I15" s="122"/>
      <c r="K15" s="49" t="s">
        <v>51</v>
      </c>
      <c r="L15" s="47" t="str">
        <f>IF($L$2="", "", IF($L$2=リスト!$D$3, G25, IF($L$2=リスト!$D$4, H25, IF($L$2=リスト!$D$5, I25, ""))))</f>
        <v/>
      </c>
      <c r="N15" s="26" t="str">
        <f>IFERROR(IF(AND(ISNUMBER(C15),C15&gt;0,LEN(INT(C15))&lt;=6,C15=ROUND(C15,2)),
   "OK","NG"),
"NG")</f>
        <v>NG</v>
      </c>
      <c r="O15" s="26" t="str">
        <f>IFERROR(IF(AND(ISNUMBER(D15),D15&gt;0,LEN(INT(D15))&lt;=6,D15=ROUND(D15,2)),
   "OK","NG"),
"NG")</f>
        <v>NG</v>
      </c>
      <c r="P15" s="26" t="str">
        <f>IFERROR(
 IF(AND(
    ISNUMBER(E15),E15&gt;0,LEN(INT(E15))&lt;=6,E15=ROUND(E15,2),
    ISNUMBER(F15),F15&gt;0,LEN(INT(F15))&lt;=6,F15=ROUND(F15,2),
    ISNUMBER(G15),G15&gt;0,LEN(INT(G15))&lt;=6,G15=ROUND(G15,2),
    IF(OR($L$2=リスト!$D$4,$L$2=リスト!$D$5),
       AND(ISNUMBER(H15),H15&gt;0,LEN(INT(H15))&lt;=6,H15=ROUND(H15,2)),TRUE),
    IF($L$2=リスト!$D$5,
       AND(ISNUMBER(I15),I15&gt;0,LEN(INT(I15))&lt;=6,I15=ROUND(I15,2)),TRUE)
 ),"OK","NG"),
"NG")</f>
        <v>NG</v>
      </c>
      <c r="Q15" s="26" t="str">
        <f t="shared" si="1"/>
        <v>NG</v>
      </c>
      <c r="R15" s="26" t="str">
        <f t="shared" si="2"/>
        <v>NG</v>
      </c>
      <c r="S15" s="26" t="str">
        <f>IF($L$2=リスト!$D$3, IF(COUNTA($E15:$G15)&lt;3, "NG", "OK"),
 IF($L$2=リスト!$D$4, IF(COUNTA($E15:$H15)&lt;4, "NG", "OK"),
 IF($L$2=リスト!$D$5, IF(COUNTA($E15:$I15)&lt;5, "NG", "OK"),
 "NG")))</f>
        <v>NG</v>
      </c>
    </row>
    <row r="16" spans="2:19" ht="46.5" customHeight="1" thickTop="1" thickBot="1" x14ac:dyDescent="0.4">
      <c r="B16" s="36" t="s">
        <v>52</v>
      </c>
      <c r="C16" s="7">
        <f>SUM(C11,C13,C14)</f>
        <v>0</v>
      </c>
      <c r="D16" s="8">
        <f t="shared" ref="D16:I16" si="3">SUM(D11,D13,D14)</f>
        <v>0</v>
      </c>
      <c r="E16" s="8">
        <f t="shared" si="3"/>
        <v>0</v>
      </c>
      <c r="F16" s="8">
        <f t="shared" si="3"/>
        <v>0</v>
      </c>
      <c r="G16" s="8">
        <f t="shared" si="3"/>
        <v>0</v>
      </c>
      <c r="H16" s="8">
        <f t="shared" si="3"/>
        <v>0</v>
      </c>
      <c r="I16" s="8">
        <f t="shared" si="3"/>
        <v>0</v>
      </c>
      <c r="K16" s="48" t="s">
        <v>53</v>
      </c>
      <c r="L16" s="47" t="str">
        <f>IF($L$2="", "", IF($L$2=リスト!$D$3, G23, IF($L$2=リスト!$D$4, H23, IF($L$2=リスト!$D$5, I23, ""))))</f>
        <v/>
      </c>
      <c r="N16" s="26" t="s">
        <v>15</v>
      </c>
      <c r="O16" s="26" t="s">
        <v>15</v>
      </c>
      <c r="P16" s="26" t="s">
        <v>15</v>
      </c>
      <c r="Q16" s="26" t="s">
        <v>15</v>
      </c>
      <c r="R16" s="26" t="s">
        <v>15</v>
      </c>
      <c r="S16" s="26" t="s">
        <v>15</v>
      </c>
    </row>
    <row r="17" spans="1:19" ht="46.5" customHeight="1" thickTop="1" thickBot="1" x14ac:dyDescent="0.4">
      <c r="B17" s="37" t="s">
        <v>54</v>
      </c>
      <c r="C17" s="125"/>
      <c r="D17" s="14" t="s">
        <v>15</v>
      </c>
      <c r="E17" s="15" t="s">
        <v>15</v>
      </c>
      <c r="F17" s="15" t="s">
        <v>15</v>
      </c>
      <c r="G17" s="15" t="s">
        <v>15</v>
      </c>
      <c r="H17" s="15" t="s">
        <v>15</v>
      </c>
      <c r="I17" s="15" t="s">
        <v>15</v>
      </c>
      <c r="K17" s="3"/>
      <c r="N17" s="26" t="str">
        <f>IFERROR(IF(AND(ISNUMBER(C17),C17=INT(C17),LEN(ABS(C17))&lt;=12),"OK","NG"),"NG")</f>
        <v>NG</v>
      </c>
      <c r="O17" s="26" t="s">
        <v>15</v>
      </c>
      <c r="P17" s="26" t="s">
        <v>15</v>
      </c>
      <c r="Q17" s="26" t="str">
        <f>IF(C17="", "NG", "OK")</f>
        <v>NG</v>
      </c>
      <c r="R17" s="26" t="s">
        <v>15</v>
      </c>
      <c r="S17" s="26" t="s">
        <v>15</v>
      </c>
    </row>
    <row r="18" spans="1:19" ht="46.5" customHeight="1" thickTop="1" thickBot="1" x14ac:dyDescent="0.4">
      <c r="B18" s="36" t="s">
        <v>55</v>
      </c>
      <c r="C18" s="16" t="s">
        <v>15</v>
      </c>
      <c r="D18" s="17" t="s">
        <v>15</v>
      </c>
      <c r="E18" s="126"/>
      <c r="F18" s="110"/>
      <c r="G18" s="110"/>
      <c r="H18" s="110"/>
      <c r="I18" s="111"/>
      <c r="K18" s="3"/>
      <c r="N18" s="26" t="s">
        <v>15</v>
      </c>
      <c r="O18" s="26" t="s">
        <v>15</v>
      </c>
      <c r="P18" s="26" t="str">
        <f>IFERROR(IF($L$2=リスト!$D$3,
 IF(AND(ISNUMBER(E18),E18=INT(E18),LEN(ABS(E18))&lt;=12,
        ISNUMBER(F18),F18=INT(F18),LEN(ABS(F18))&lt;=12,
        ISNUMBER(G18),G18=INT(G18),LEN(ABS(G18))&lt;=12),
    "OK","NG"),
 IF($L$2=リスト!$D$4,
 IF(AND(ISNUMBER(E18),E18=INT(E18),LEN(ABS(E18))&lt;=12,
        ISNUMBER(F18),F18=INT(F18),LEN(ABS(F18))&lt;=12,
        ISNUMBER(G18),G18=INT(G18),LEN(ABS(G18))&lt;=12,
        ISNUMBER(H18),H18=INT(H18),LEN(ABS(H18))&lt;=12),
    "OK","NG"),
 IF($L$2=リスト!$D$5,
 IF(AND(ISNUMBER(E18),E18=INT(E18),LEN(ABS(E18))&lt;=12,
        ISNUMBER(F18),F18=INT(F18),LEN(ABS(F18))&lt;=12,
        ISNUMBER(G18),G18=INT(G18),LEN(ABS(G18))&lt;=12,
        ISNUMBER(H18),H18=INT(H18),LEN(ABS(H18))&lt;=12,
        ISNUMBER(I18),I18=INT(I18),LEN(ABS(I18))&lt;=12),
    "OK","NG"),
"NG"))),"NG")</f>
        <v>NG</v>
      </c>
      <c r="Q18" s="26" t="s">
        <v>15</v>
      </c>
      <c r="R18" s="26" t="s">
        <v>15</v>
      </c>
      <c r="S18" s="26" t="str">
        <f>IF($L$2=リスト!$D$3, IF(COUNTA($E18:$G18)&lt;3, "NG", "OK"),
 IF($L$2=リスト!$D$4, IF(COUNTA($E18:$H18)&lt;4, "NG", "OK"),
 IF($L$2=リスト!$D$5, IF(COUNTA($E18:$I18)&lt;5, "NG", "OK"),
 "NG")))</f>
        <v>NG</v>
      </c>
    </row>
    <row r="19" spans="1:19" ht="46.5" customHeight="1" thickTop="1" x14ac:dyDescent="0.35">
      <c r="B19" s="35" t="s">
        <v>56</v>
      </c>
      <c r="C19" s="18" t="s">
        <v>15</v>
      </c>
      <c r="D19" s="18" t="s">
        <v>15</v>
      </c>
      <c r="E19" s="9" t="str">
        <f>IFERROR(ROUND((POWER((E16/$D16),(1/1))-1)*100,1),"")</f>
        <v/>
      </c>
      <c r="F19" s="9" t="str">
        <f>IFERROR(ROUND((POWER((F16/$D16),(1/2))-1)*100,1),"")</f>
        <v/>
      </c>
      <c r="G19" s="9" t="str">
        <f>IFERROR(ROUND((POWER((G16/$D16),(1/3))-1)*100,1),"")</f>
        <v/>
      </c>
      <c r="H19" s="9" t="str">
        <f>IFERROR(ROUND((POWER((H16/$D16),(1/4))-1)*100,1),"")</f>
        <v/>
      </c>
      <c r="I19" s="9" t="str">
        <f>IFERROR(ROUND((POWER((I16/$D16),(1/5))-1)*100,1),"")</f>
        <v/>
      </c>
      <c r="K19" s="3"/>
      <c r="N19" s="26" t="s">
        <v>15</v>
      </c>
      <c r="O19" s="26" t="s">
        <v>15</v>
      </c>
      <c r="P19" s="26" t="s">
        <v>15</v>
      </c>
      <c r="Q19" s="26" t="s">
        <v>15</v>
      </c>
      <c r="R19" s="26" t="s">
        <v>15</v>
      </c>
      <c r="S19" s="26" t="s">
        <v>15</v>
      </c>
    </row>
    <row r="20" spans="1:19" ht="46.5" customHeight="1" x14ac:dyDescent="0.35">
      <c r="B20" s="36" t="s">
        <v>57</v>
      </c>
      <c r="C20" s="4" t="str">
        <f t="shared" ref="C20:I20" si="4">IFERROR(ROUND(C16/C15,0),"")</f>
        <v/>
      </c>
      <c r="D20" s="4" t="str">
        <f t="shared" si="4"/>
        <v/>
      </c>
      <c r="E20" s="4" t="str">
        <f t="shared" si="4"/>
        <v/>
      </c>
      <c r="F20" s="4" t="str">
        <f t="shared" si="4"/>
        <v/>
      </c>
      <c r="G20" s="4" t="str">
        <f t="shared" si="4"/>
        <v/>
      </c>
      <c r="H20" s="4" t="str">
        <f t="shared" si="4"/>
        <v/>
      </c>
      <c r="I20" s="4" t="str">
        <f t="shared" si="4"/>
        <v/>
      </c>
      <c r="K20" s="3"/>
      <c r="N20" s="26" t="s">
        <v>15</v>
      </c>
      <c r="O20" s="26" t="s">
        <v>15</v>
      </c>
      <c r="P20" s="26" t="s">
        <v>15</v>
      </c>
      <c r="Q20" s="26" t="s">
        <v>15</v>
      </c>
      <c r="R20" s="26" t="s">
        <v>15</v>
      </c>
      <c r="S20" s="26" t="s">
        <v>15</v>
      </c>
    </row>
    <row r="21" spans="1:19" ht="46.5" customHeight="1" thickBot="1" x14ac:dyDescent="0.4">
      <c r="B21" s="35" t="s">
        <v>58</v>
      </c>
      <c r="C21" s="19" t="s">
        <v>15</v>
      </c>
      <c r="D21" s="19" t="s">
        <v>15</v>
      </c>
      <c r="E21" s="10" t="str">
        <f>IFERROR(ROUND((POWER((E20/$D20),(1/1))-1)*100,1),"")</f>
        <v/>
      </c>
      <c r="F21" s="10" t="str">
        <f>IFERROR(ROUND((POWER((F20/$D20),(1/2))-1)*100,1),"")</f>
        <v/>
      </c>
      <c r="G21" s="10" t="str">
        <f>IFERROR(ROUND((POWER((G20/$D20),(1/3))-1)*100,1),"")</f>
        <v/>
      </c>
      <c r="H21" s="10" t="str">
        <f>IFERROR(ROUND((POWER((H20/$D20),(1/4))-1)*100,1),"")</f>
        <v/>
      </c>
      <c r="I21" s="10" t="str">
        <f>IFERROR(ROUND((POWER((I20/$D20),(1/5))-1)*100,1),"")</f>
        <v/>
      </c>
      <c r="K21" s="3"/>
      <c r="N21" s="26" t="s">
        <v>15</v>
      </c>
      <c r="O21" s="26" t="s">
        <v>15</v>
      </c>
      <c r="P21" s="26" t="s">
        <v>15</v>
      </c>
      <c r="Q21" s="26" t="s">
        <v>15</v>
      </c>
      <c r="R21" s="26" t="s">
        <v>15</v>
      </c>
      <c r="S21" s="26" t="s">
        <v>15</v>
      </c>
    </row>
    <row r="22" spans="1:19" ht="46.5" customHeight="1" thickTop="1" thickBot="1" x14ac:dyDescent="0.4">
      <c r="B22" s="34" t="s">
        <v>59</v>
      </c>
      <c r="C22" s="126"/>
      <c r="D22" s="110"/>
      <c r="E22" s="110"/>
      <c r="F22" s="110"/>
      <c r="G22" s="110"/>
      <c r="H22" s="110"/>
      <c r="I22" s="111"/>
      <c r="K22" s="3"/>
      <c r="N22" s="26" t="str">
        <f>IFERROR(IF(AND(ISNUMBER(C22),C22=INT(C22),LEN(ABS(C22))&lt;=12),"OK","NG"),"NG")</f>
        <v>NG</v>
      </c>
      <c r="O22" s="26" t="str">
        <f>IFERROR(IF(AND(ISNUMBER(D22),D22=INT(D22),LEN(ABS(D22))&lt;=12),"OK","NG"),"NG")</f>
        <v>NG</v>
      </c>
      <c r="P22" s="26" t="str">
        <f>IFERROR(IF($L$2=リスト!$D$3,
 IF(AND(ISNUMBER(E22),E22=INT(E22),E22&gt;=0,LEN(E22)&lt;=12,
        ISNUMBER(F22),F22=INT(F22),F22&gt;=0,LEN(F22)&lt;=12,
        ISNUMBER(G22),G22=INT(G22),G22&gt;=0,LEN(G22)&lt;=12),
    "OK","NG"),
 IF($L$2=リスト!$D$4,
 IF(AND(ISNUMBER(E22),E22=INT(E22),E22&gt;=0,LEN(E22)&lt;=12,
        ISNUMBER(F22),F22=INT(F22),F22&gt;=0,LEN(F22)&lt;=12,
        ISNUMBER(G22),G22=INT(G22),G22&gt;=0,LEN(G22)&lt;=12,
        ISNUMBER(H22),H22=INT(H22),H22&gt;=0,LEN(H22)&lt;=12),
    "OK","NG"),
 IF($L$2=リスト!$D$5,
 IF(AND(ISNUMBER(E22),E22=INT(E22),E22&gt;=0,LEN(E22)&lt;=12,
        ISNUMBER(F22),F22=INT(F22),F22&gt;=0,LEN(F22)&lt;=12,
        ISNUMBER(G22),G22=INT(G22),G22&gt;=0,LEN(G22)&lt;=12,
        ISNUMBER(H22),H22=INT(H22),H22&gt;=0,LEN(H22)&lt;=12,
        ISNUMBER(I22),I22=INT(I22),I22&gt;=0,LEN(I22)&lt;=12),
    "OK","NG"),
"NG"))),"NG")</f>
        <v>NG</v>
      </c>
      <c r="Q22" s="26" t="str">
        <f>IF(C22="", "NG", "OK")</f>
        <v>NG</v>
      </c>
      <c r="R22" s="26" t="str">
        <f>IF(D22="", "NG", "OK")</f>
        <v>NG</v>
      </c>
      <c r="S22" s="26" t="str">
        <f>IF($L$2=リスト!$D$3, IF(COUNTA($E22:$G22)&lt;3, "NG", "OK"),
 IF($L$2=リスト!$D$4, IF(COUNTA($E22:$H22)&lt;4, "NG", "OK"),
 IF($L$2=リスト!$D$5, IF(COUNTA($E22:$I22)&lt;5, "NG", "OK"),
 "NG")))</f>
        <v>NG</v>
      </c>
    </row>
    <row r="23" spans="1:19" ht="46.5" customHeight="1" thickTop="1" x14ac:dyDescent="0.35">
      <c r="B23" s="35" t="s">
        <v>60</v>
      </c>
      <c r="C23" s="20" t="s">
        <v>15</v>
      </c>
      <c r="D23" s="20" t="s">
        <v>15</v>
      </c>
      <c r="E23" s="9" t="str">
        <f>IFERROR(ROUND((POWER((E22/$D22),(1/1))-1)*100,1),"")</f>
        <v/>
      </c>
      <c r="F23" s="9" t="str">
        <f>IFERROR(ROUND((POWER((F22/$D22),(1/2))-1)*100,1),"")</f>
        <v/>
      </c>
      <c r="G23" s="9" t="str">
        <f>IFERROR(ROUND((POWER((G22/$D22),(1/3))-1)*100,1),"")</f>
        <v/>
      </c>
      <c r="H23" s="9" t="str">
        <f>IFERROR(ROUND((POWER((H22/$D22),(1/4))-1)*100,1),"")</f>
        <v/>
      </c>
      <c r="I23" s="9" t="str">
        <f>IFERROR(ROUND((POWER((I22/$D22),(1/5))-1)*100,1),"")</f>
        <v/>
      </c>
      <c r="K23" s="3"/>
      <c r="N23" s="26" t="s">
        <v>15</v>
      </c>
      <c r="O23" s="26" t="s">
        <v>15</v>
      </c>
      <c r="P23" s="26" t="s">
        <v>15</v>
      </c>
      <c r="Q23" s="26" t="s">
        <v>15</v>
      </c>
      <c r="R23" s="26" t="s">
        <v>15</v>
      </c>
      <c r="S23" s="26" t="s">
        <v>15</v>
      </c>
    </row>
    <row r="24" spans="1:19" ht="46.5" customHeight="1" x14ac:dyDescent="0.35">
      <c r="B24" s="36" t="s">
        <v>61</v>
      </c>
      <c r="C24" s="4" t="str">
        <f>IFERROR(ROUND(C22/C15,0),"")</f>
        <v/>
      </c>
      <c r="D24" s="4" t="str">
        <f t="shared" ref="D24:I24" si="5">IFERROR(ROUND(D22/D15,0),"")</f>
        <v/>
      </c>
      <c r="E24" s="4" t="str">
        <f t="shared" si="5"/>
        <v/>
      </c>
      <c r="F24" s="4" t="str">
        <f t="shared" si="5"/>
        <v/>
      </c>
      <c r="G24" s="4" t="str">
        <f t="shared" si="5"/>
        <v/>
      </c>
      <c r="H24" s="4" t="str">
        <f t="shared" si="5"/>
        <v/>
      </c>
      <c r="I24" s="4" t="str">
        <f t="shared" si="5"/>
        <v/>
      </c>
      <c r="K24" s="3"/>
      <c r="N24" s="26" t="s">
        <v>15</v>
      </c>
      <c r="O24" s="26" t="s">
        <v>15</v>
      </c>
      <c r="P24" s="26" t="s">
        <v>15</v>
      </c>
      <c r="Q24" s="26" t="s">
        <v>15</v>
      </c>
      <c r="R24" s="26" t="s">
        <v>15</v>
      </c>
      <c r="S24" s="26" t="s">
        <v>15</v>
      </c>
    </row>
    <row r="25" spans="1:19" ht="46.5" customHeight="1" x14ac:dyDescent="0.35">
      <c r="B25" s="35" t="s">
        <v>62</v>
      </c>
      <c r="C25" s="19" t="s">
        <v>15</v>
      </c>
      <c r="D25" s="19" t="s">
        <v>15</v>
      </c>
      <c r="E25" s="10" t="str">
        <f>IFERROR(ROUND((POWER((E24/$D24),(1/1))-1)*100,1),"")</f>
        <v/>
      </c>
      <c r="F25" s="10" t="str">
        <f>IFERROR(ROUND((POWER((F24/$D24),(1/2))-1)*100,1),"")</f>
        <v/>
      </c>
      <c r="G25" s="10" t="str">
        <f>IFERROR(ROUND((POWER((G24/$D24),(1/3))-1)*100,1),"")</f>
        <v/>
      </c>
      <c r="H25" s="10" t="str">
        <f>IFERROR(ROUND((POWER((H24/$D24),(1/4))-1)*100,1),"")</f>
        <v/>
      </c>
      <c r="I25" s="10" t="str">
        <f>IFERROR(ROUND((POWER((I24/$D24),(1/5))-1)*100,1),"")</f>
        <v/>
      </c>
      <c r="K25" s="3"/>
      <c r="N25" s="26" t="s">
        <v>15</v>
      </c>
      <c r="O25" s="26" t="s">
        <v>15</v>
      </c>
      <c r="P25" s="26" t="s">
        <v>15</v>
      </c>
      <c r="Q25" s="26" t="s">
        <v>15</v>
      </c>
      <c r="R25" s="26" t="s">
        <v>15</v>
      </c>
      <c r="S25" s="26" t="s">
        <v>15</v>
      </c>
    </row>
    <row r="26" spans="1:19" ht="46.5" customHeight="1" thickBot="1" x14ac:dyDescent="0.4">
      <c r="B26" s="84" t="s">
        <v>63</v>
      </c>
      <c r="C26" s="85"/>
      <c r="D26" s="85"/>
      <c r="E26" s="86"/>
      <c r="F26" s="86"/>
      <c r="G26" s="86"/>
      <c r="H26" s="86"/>
      <c r="I26" s="87"/>
      <c r="K26" s="3"/>
      <c r="N26" s="26" t="s">
        <v>15</v>
      </c>
      <c r="O26" s="26" t="s">
        <v>15</v>
      </c>
      <c r="P26" s="26" t="s">
        <v>15</v>
      </c>
      <c r="Q26" s="26" t="s">
        <v>15</v>
      </c>
      <c r="R26" s="26" t="s">
        <v>15</v>
      </c>
      <c r="S26" s="26" t="s">
        <v>15</v>
      </c>
    </row>
    <row r="27" spans="1:19" ht="46.5" customHeight="1" thickTop="1" thickBot="1" x14ac:dyDescent="0.4">
      <c r="B27" s="38" t="s">
        <v>64</v>
      </c>
      <c r="C27" s="126"/>
      <c r="D27" s="110"/>
      <c r="E27" s="110"/>
      <c r="F27" s="110"/>
      <c r="G27" s="110"/>
      <c r="H27" s="110"/>
      <c r="I27" s="111"/>
      <c r="K27" s="3"/>
      <c r="N27" s="26" t="str">
        <f>IFERROR(IF(AND(ISNUMBER(C27),C27=INT(C27),C27&gt;=0,LEN(C27)&lt;=12),"OK","NG"),"NG")</f>
        <v>NG</v>
      </c>
      <c r="O27" s="26" t="str">
        <f>IFERROR(IF(AND(ISNUMBER(D27),D27=INT(D27),D27&gt;=0,LEN(D27)&lt;=12),"OK","NG"),"NG")</f>
        <v>NG</v>
      </c>
      <c r="P27" s="26" t="str">
        <f>IFERROR(IF($L$2=リスト!$D$3,
 IF(AND(ISNUMBER(E27),E27=INT(E27),E27&gt;=0,LEN(E27)&lt;=12,
        ISNUMBER(F27),F27=INT(F27),F27&gt;=0,LEN(F27)&lt;=12,
        ISNUMBER(G27),G27=INT(G27),G27&gt;=0,LEN(G27)&lt;=12),
    "OK","NG"),
 IF($L$2=リスト!$D$4,
 IF(AND(ISNUMBER(E27),E27=INT(E27),E27&gt;=0,LEN(E27)&lt;=12,
        ISNUMBER(F27),F27=INT(F27),F27&gt;=0,LEN(F27)&lt;=12,
        ISNUMBER(G27),G27=INT(G27),G27&gt;=0,LEN(G27)&lt;=12,
        ISNUMBER(H27),H27=INT(H27),H27&gt;=0,LEN(H27)&lt;=12),
    "OK","NG"),
 IF($L$2=リスト!$D$5,
 IF(AND(ISNUMBER(E27),E27=INT(E27),E27&gt;=0,LEN(E27)&lt;=12,
        ISNUMBER(F27),F27=INT(F27),F27&gt;=0,LEN(F27)&lt;=12,
        ISNUMBER(G27),G27=INT(G27),G27&gt;=0,LEN(G27)&lt;=12,
        ISNUMBER(H27),H27=INT(H27),H27&gt;=0,LEN(H27)&lt;=12,
        ISNUMBER(I27),I27=INT(I27),I27&gt;=0,LEN(I27)&lt;=12),
    "OK","NG"),
"NG"))),"NG")</f>
        <v>NG</v>
      </c>
      <c r="Q27" s="26" t="str">
        <f>IF(C27="", "NG", "OK")</f>
        <v>NG</v>
      </c>
      <c r="R27" s="26" t="str">
        <f t="shared" ref="R27" si="6">IF(D27="", "NG", "OK")</f>
        <v>NG</v>
      </c>
      <c r="S27" s="26" t="str">
        <f>IF($L$2=リスト!$D$3, IF(COUNTA($E27:$G27)&lt;3, "NG", "OK"),
 IF($L$2=リスト!$D$4, IF(COUNTA($E27:$H27)&lt;4, "NG", "OK"),
 IF($L$2=リスト!$D$5, IF(COUNTA($E27:$I27)&lt;5, "NG", "OK"),
 "NG")))</f>
        <v>NG</v>
      </c>
    </row>
    <row r="28" spans="1:19" ht="46.5" customHeight="1" thickTop="1" x14ac:dyDescent="0.35">
      <c r="B28" s="39" t="s">
        <v>65</v>
      </c>
      <c r="C28" s="16" t="s">
        <v>15</v>
      </c>
      <c r="D28" s="16" t="s">
        <v>15</v>
      </c>
      <c r="E28" s="8" t="str">
        <f>IF(AND(D27&lt;&gt;"",E27&lt;&gt;""),E$27-D$27,"")</f>
        <v/>
      </c>
      <c r="F28" s="8" t="str">
        <f t="shared" ref="F28:I28" si="7">IF(AND(E27&lt;&gt;"",F27&lt;&gt;""),F$27-E$27,"")</f>
        <v/>
      </c>
      <c r="G28" s="8" t="str">
        <f t="shared" si="7"/>
        <v/>
      </c>
      <c r="H28" s="8" t="str">
        <f t="shared" si="7"/>
        <v/>
      </c>
      <c r="I28" s="8" t="str">
        <f t="shared" si="7"/>
        <v/>
      </c>
      <c r="K28" s="3"/>
      <c r="N28" s="26" t="s">
        <v>15</v>
      </c>
      <c r="O28" s="26" t="s">
        <v>15</v>
      </c>
      <c r="P28" s="26" t="s">
        <v>15</v>
      </c>
      <c r="Q28" s="26" t="s">
        <v>15</v>
      </c>
      <c r="R28" s="26" t="s">
        <v>15</v>
      </c>
      <c r="S28" s="26" t="s">
        <v>15</v>
      </c>
    </row>
    <row r="29" spans="1:19" ht="46.5" customHeight="1" x14ac:dyDescent="0.35">
      <c r="A29" s="3"/>
      <c r="B29" s="39" t="s">
        <v>66</v>
      </c>
      <c r="C29" s="18" t="s">
        <v>15</v>
      </c>
      <c r="D29" s="18" t="s">
        <v>15</v>
      </c>
      <c r="E29" s="4" t="str">
        <f>IF(AND($D$27&lt;&gt;"",E$27&lt;&gt;""),E$27-$D$27,"")</f>
        <v/>
      </c>
      <c r="F29" s="4" t="str">
        <f t="shared" ref="F29:I29" si="8">IF(AND($D$27&lt;&gt;"",F$27&lt;&gt;""),F$27-$D$27,"")</f>
        <v/>
      </c>
      <c r="G29" s="4" t="str">
        <f t="shared" si="8"/>
        <v/>
      </c>
      <c r="H29" s="4" t="str">
        <f t="shared" si="8"/>
        <v/>
      </c>
      <c r="I29" s="4" t="str">
        <f t="shared" si="8"/>
        <v/>
      </c>
      <c r="J29" s="3"/>
      <c r="K29" s="3"/>
      <c r="N29" s="26" t="s">
        <v>15</v>
      </c>
      <c r="O29" s="26" t="s">
        <v>15</v>
      </c>
      <c r="P29" s="26" t="s">
        <v>15</v>
      </c>
      <c r="Q29" s="26" t="s">
        <v>15</v>
      </c>
      <c r="R29" s="26" t="s">
        <v>15</v>
      </c>
      <c r="S29" s="26" t="s">
        <v>15</v>
      </c>
    </row>
    <row r="30" spans="1:19" ht="14" thickTop="1" x14ac:dyDescent="0.35">
      <c r="K30" s="3"/>
    </row>
    <row r="31" spans="1:19" x14ac:dyDescent="0.35">
      <c r="B31" s="3"/>
      <c r="C31" s="3"/>
      <c r="D31" s="3"/>
      <c r="E31" s="3"/>
      <c r="F31" s="3"/>
      <c r="G31" s="3"/>
      <c r="H31" s="3"/>
      <c r="I31" s="3"/>
      <c r="K31" s="3"/>
    </row>
    <row r="32" spans="1:19" x14ac:dyDescent="0.35">
      <c r="K32" s="3"/>
    </row>
    <row r="33" spans="11:11" x14ac:dyDescent="0.35">
      <c r="K33" s="3"/>
    </row>
    <row r="34" spans="11:11" x14ac:dyDescent="0.35">
      <c r="K34" s="3"/>
    </row>
  </sheetData>
  <sheetProtection algorithmName="SHA-512" hashValue="6wQuYx6/y/+4taYN48tv3EX3q4c7u2hYUdB1RMNXwErkAbMp4nZg57Wx6pVLfy3TSyhvsc+u1q4ANBssXq58mg==" saltValue="HmvbJIzqha/v8jnAX98UmQ==" spinCount="100000" sheet="1" objects="1" scenarios="1" selectLockedCells="1"/>
  <phoneticPr fontId="2"/>
  <pageMargins left="0.7" right="0.7" top="0.75" bottom="0.75" header="0.3" footer="0.3"/>
  <pageSetup paperSize="9" scale="40" orientation="landscape" r:id="rId1"/>
  <ignoredErrors>
    <ignoredError sqref="L15 P10 E24:I24" formula="1"/>
  </ignoredErrors>
  <extLst>
    <ext xmlns:x14="http://schemas.microsoft.com/office/spreadsheetml/2009/9/main" uri="{78C0D931-6437-407d-A8EE-F0AAD7539E65}">
      <x14:conditionalFormattings>
        <x14:conditionalFormatting xmlns:xm="http://schemas.microsoft.com/office/excel/2006/main">
          <x14:cfRule type="expression" priority="1" id="{A0D5AC09-AD56-4ADF-BEAD-B7F9203AC734}">
            <xm:f>$L$2=リスト!$D$3</xm:f>
            <x14:dxf>
              <fill>
                <patternFill>
                  <bgColor theme="0" tint="-0.14996795556505021"/>
                </patternFill>
              </fill>
            </x14:dxf>
          </x14:cfRule>
          <xm:sqref>H5:I25 H27:I29</xm:sqref>
        </x14:conditionalFormatting>
        <x14:conditionalFormatting xmlns:xm="http://schemas.microsoft.com/office/excel/2006/main">
          <x14:cfRule type="expression" priority="2" id="{02F78C1D-6428-4722-A35D-CCC4D6B8A9C9}">
            <xm:f>$L$2=リスト!$D$4</xm:f>
            <x14:dxf>
              <fill>
                <patternFill>
                  <bgColor theme="0" tint="-0.14996795556505021"/>
                </patternFill>
              </fill>
            </x14:dxf>
          </x14:cfRule>
          <xm:sqref>I5:I25 I27:I29</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AAE58ABB-BD7C-40CF-99A3-16A00A9155C0}">
          <x14:formula1>
            <xm:f>リスト!$C$3:$C$4</xm:f>
          </x14:formula1>
          <xm:sqref>L4:L5 L7</xm:sqref>
        </x14:dataValidation>
        <x14:dataValidation type="list" allowBlank="1" showInputMessage="1" showErrorMessage="1" xr:uid="{AC5D57E8-10FF-4FB4-B156-D1A8CA1A3D01}">
          <x14:formula1>
            <xm:f>リスト!$D$3:$D$5</xm:f>
          </x14:formula1>
          <xm:sqref>L2</xm:sqref>
        </x14:dataValidation>
        <x14:dataValidation type="list" allowBlank="1" showInputMessage="1" showErrorMessage="1" xr:uid="{FBAB180A-F1C0-4AAA-8532-A7B36253052E}">
          <x14:formula1>
            <xm:f>リスト!$F$3:$F$49</xm:f>
          </x14:formula1>
          <xm:sqref>L3</xm:sqref>
        </x14:dataValidation>
        <x14:dataValidation type="list" allowBlank="1" showInputMessage="1" showErrorMessage="1" xr:uid="{23FF3549-371F-4228-829A-FA37451B58CA}">
          <x14:formula1>
            <xm:f>リスト!$A$3:$A$33</xm:f>
          </x14:formula1>
          <xm:sqref>C3:C4 D4</xm:sqref>
        </x14:dataValidation>
        <x14:dataValidation type="list" allowBlank="1" showInputMessage="1" showErrorMessage="1" xr:uid="{2BD2D781-34A9-42FB-9840-CE0DF98A2FC3}">
          <x14:formula1>
            <xm:f>リスト!$B$3:$B$33</xm:f>
          </x14:formula1>
          <xm:sqref>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9C6EE-163B-4F73-8C97-4C2E0E3B024E}">
  <sheetPr>
    <tabColor theme="1" tint="0.499984740745262"/>
    <pageSetUpPr fitToPage="1"/>
  </sheetPr>
  <dimension ref="A2:J31"/>
  <sheetViews>
    <sheetView showGridLines="0" zoomScale="70" zoomScaleNormal="70" zoomScaleSheetLayoutView="85" workbookViewId="0">
      <pane ySplit="3" topLeftCell="A4" activePane="bottomLeft" state="frozen"/>
      <selection activeCell="E2" sqref="E2:I2"/>
      <selection pane="bottomLeft" activeCell="E2" sqref="E2:I2"/>
    </sheetView>
  </sheetViews>
  <sheetFormatPr defaultColWidth="8.85546875" defaultRowHeight="13.5" x14ac:dyDescent="0.35"/>
  <cols>
    <col min="1" max="1" width="2.640625" style="1" customWidth="1"/>
    <col min="2" max="2" width="60" style="1" bestFit="1" customWidth="1"/>
    <col min="3" max="9" width="20.140625" style="1" customWidth="1"/>
    <col min="10" max="10" width="3.140625" style="1" customWidth="1"/>
    <col min="11" max="16384" width="8.85546875" style="1"/>
  </cols>
  <sheetData>
    <row r="2" spans="2:9" ht="46.5" customHeight="1" x14ac:dyDescent="0.35">
      <c r="B2" s="2"/>
      <c r="C2" s="31" t="s">
        <v>23</v>
      </c>
      <c r="D2" s="32" t="s">
        <v>24</v>
      </c>
      <c r="E2" s="33" t="s">
        <v>529</v>
      </c>
      <c r="F2" s="33" t="s">
        <v>530</v>
      </c>
      <c r="G2" s="33" t="s">
        <v>531</v>
      </c>
      <c r="H2" s="33" t="s">
        <v>532</v>
      </c>
      <c r="I2" s="33" t="s">
        <v>533</v>
      </c>
    </row>
    <row r="3" spans="2:9" ht="46.5" customHeight="1" x14ac:dyDescent="0.35">
      <c r="B3" s="2"/>
      <c r="C3" s="6" t="str">
        <f>IF(収益計画・事業場内最低賃金!C3&lt;&gt;"",収益計画・事業場内最低賃金!C3,"")</f>
        <v/>
      </c>
      <c r="D3" s="6" t="str">
        <f>IF(収益計画・事業場内最低賃金!D3&lt;&gt;"",収益計画・事業場内最低賃金!D3,"")</f>
        <v/>
      </c>
      <c r="E3" s="6" t="str">
        <f>IF(収益計画・事業場内最低賃金!E3&lt;&gt;"",収益計画・事業場内最低賃金!E3,"")</f>
        <v/>
      </c>
      <c r="F3" s="6" t="str">
        <f>IF(収益計画・事業場内最低賃金!F3&lt;&gt;"",収益計画・事業場内最低賃金!F3,"")</f>
        <v/>
      </c>
      <c r="G3" s="6" t="str">
        <f>IF(収益計画・事業場内最低賃金!G3&lt;&gt;"",収益計画・事業場内最低賃金!G3,"")</f>
        <v/>
      </c>
      <c r="H3" s="6" t="str">
        <f>IF(収益計画・事業場内最低賃金!H3&lt;&gt;"",収益計画・事業場内最低賃金!H3,"")</f>
        <v/>
      </c>
      <c r="I3" s="6" t="str">
        <f>IF(収益計画・事業場内最低賃金!I3&lt;&gt;"",収益計画・事業場内最低賃金!I3,"")</f>
        <v/>
      </c>
    </row>
    <row r="4" spans="2:9" ht="46.5" customHeight="1" x14ac:dyDescent="0.35">
      <c r="B4" s="91" t="s">
        <v>31</v>
      </c>
      <c r="C4" s="92"/>
      <c r="D4" s="92"/>
      <c r="E4" s="92"/>
      <c r="F4" s="92"/>
      <c r="G4" s="92"/>
      <c r="H4" s="92"/>
      <c r="I4" s="93"/>
    </row>
    <row r="5" spans="2:9" ht="46.5" customHeight="1" x14ac:dyDescent="0.35">
      <c r="B5" s="34" t="s">
        <v>33</v>
      </c>
      <c r="C5" s="4" t="str">
        <f>IF(収益計画・事業場内最低賃金!C5&lt;&gt;"",収益計画・事業場内最低賃金!C5,"")</f>
        <v/>
      </c>
      <c r="D5" s="4" t="str">
        <f>IF(収益計画・事業場内最低賃金!D5&lt;&gt;"",収益計画・事業場内最低賃金!D5,"")</f>
        <v/>
      </c>
      <c r="E5" s="4" t="str">
        <f>IF(収益計画・事業場内最低賃金!E5&lt;&gt;"",収益計画・事業場内最低賃金!E5,"")</f>
        <v/>
      </c>
      <c r="F5" s="4" t="str">
        <f>IF(収益計画・事業場内最低賃金!F5&lt;&gt;"",収益計画・事業場内最低賃金!F5,"")</f>
        <v/>
      </c>
      <c r="G5" s="4" t="str">
        <f>IF(収益計画・事業場内最低賃金!G5&lt;&gt;"",収益計画・事業場内最低賃金!G5,"")</f>
        <v/>
      </c>
      <c r="H5" s="4" t="str">
        <f>IF(収益計画・事業場内最低賃金!H5&lt;&gt;"",収益計画・事業場内最低賃金!H5,"")</f>
        <v/>
      </c>
      <c r="I5" s="4" t="str">
        <f>IF(収益計画・事業場内最低賃金!I5&lt;&gt;"",収益計画・事業場内最低賃金!I5,"")</f>
        <v/>
      </c>
    </row>
    <row r="6" spans="2:9" ht="46.5" customHeight="1" x14ac:dyDescent="0.35">
      <c r="B6" s="34" t="s">
        <v>34</v>
      </c>
      <c r="C6" s="4" t="str">
        <f>IF(収益計画・事業場内最低賃金!C6&lt;&gt;"",収益計画・事業場内最低賃金!C6,"")</f>
        <v/>
      </c>
      <c r="D6" s="41" t="str">
        <f>IF(収益計画・事業場内最低賃金!D6&lt;&gt;"",収益計画・事業場内最低賃金!D6,"")</f>
        <v>-</v>
      </c>
      <c r="E6" s="41" t="str">
        <f>IF(収益計画・事業場内最低賃金!E6&lt;&gt;"",収益計画・事業場内最低賃金!E6,"")</f>
        <v>-</v>
      </c>
      <c r="F6" s="41" t="str">
        <f>IF(収益計画・事業場内最低賃金!F6&lt;&gt;"",収益計画・事業場内最低賃金!F6,"")</f>
        <v>-</v>
      </c>
      <c r="G6" s="41" t="str">
        <f>IF(収益計画・事業場内最低賃金!G6&lt;&gt;"",収益計画・事業場内最低賃金!G6,"")</f>
        <v>-</v>
      </c>
      <c r="H6" s="41" t="str">
        <f>IF(収益計画・事業場内最低賃金!H6&lt;&gt;"",収益計画・事業場内最低賃金!H6,"")</f>
        <v>-</v>
      </c>
      <c r="I6" s="41" t="str">
        <f>IF(収益計画・事業場内最低賃金!I6&lt;&gt;"",収益計画・事業場内最低賃金!I6,"")</f>
        <v>-</v>
      </c>
    </row>
    <row r="7" spans="2:9" ht="46.5" customHeight="1" x14ac:dyDescent="0.35">
      <c r="B7" s="34" t="s">
        <v>36</v>
      </c>
      <c r="C7" s="41" t="str">
        <f>IF(収益計画・事業場内最低賃金!C7&lt;&gt;"",収益計画・事業場内最低賃金!C7,"")</f>
        <v>-</v>
      </c>
      <c r="D7" s="41" t="str">
        <f>IF(収益計画・事業場内最低賃金!D7&lt;&gt;"",収益計画・事業場内最低賃金!D7,"")</f>
        <v>-</v>
      </c>
      <c r="E7" s="4" t="str">
        <f>IF(収益計画・事業場内最低賃金!E7&lt;&gt;"",収益計画・事業場内最低賃金!E7,"")</f>
        <v/>
      </c>
      <c r="F7" s="4" t="str">
        <f>IF(収益計画・事業場内最低賃金!F7&lt;&gt;"",収益計画・事業場内最低賃金!F7,"")</f>
        <v/>
      </c>
      <c r="G7" s="4" t="str">
        <f>IF(収益計画・事業場内最低賃金!G7&lt;&gt;"",収益計画・事業場内最低賃金!G7,"")</f>
        <v/>
      </c>
      <c r="H7" s="4" t="str">
        <f>IF(収益計画・事業場内最低賃金!H7&lt;&gt;"",収益計画・事業場内最低賃金!H7,"")</f>
        <v/>
      </c>
      <c r="I7" s="4" t="str">
        <f>IF(収益計画・事業場内最低賃金!I7&lt;&gt;"",収益計画・事業場内最低賃金!I7,"")</f>
        <v/>
      </c>
    </row>
    <row r="8" spans="2:9" ht="46.5" customHeight="1" x14ac:dyDescent="0.35">
      <c r="B8" s="34" t="s">
        <v>37</v>
      </c>
      <c r="C8" s="4" t="str">
        <f>IF(収益計画・事業場内最低賃金!C8&lt;&gt;"",収益計画・事業場内最低賃金!C8,"")</f>
        <v/>
      </c>
      <c r="D8" s="4" t="str">
        <f>IF(収益計画・事業場内最低賃金!D8&lt;&gt;"",収益計画・事業場内最低賃金!D8,"")</f>
        <v/>
      </c>
      <c r="E8" s="4" t="str">
        <f>IF(収益計画・事業場内最低賃金!E8&lt;&gt;"",収益計画・事業場内最低賃金!E8,"")</f>
        <v/>
      </c>
      <c r="F8" s="4" t="str">
        <f>IF(収益計画・事業場内最低賃金!F8&lt;&gt;"",収益計画・事業場内最低賃金!F8,"")</f>
        <v/>
      </c>
      <c r="G8" s="4" t="str">
        <f>IF(収益計画・事業場内最低賃金!G8&lt;&gt;"",収益計画・事業場内最低賃金!G8,"")</f>
        <v/>
      </c>
      <c r="H8" s="4" t="str">
        <f>IF(収益計画・事業場内最低賃金!H8&lt;&gt;"",収益計画・事業場内最低賃金!H8,"")</f>
        <v/>
      </c>
      <c r="I8" s="4" t="str">
        <f>IF(収益計画・事業場内最低賃金!I8&lt;&gt;"",収益計画・事業場内最低賃金!I8,"")</f>
        <v/>
      </c>
    </row>
    <row r="9" spans="2:9" ht="46.5" customHeight="1" x14ac:dyDescent="0.35">
      <c r="B9" s="34" t="s">
        <v>39</v>
      </c>
      <c r="C9" s="4" t="str">
        <f>IF(収益計画・事業場内最低賃金!C9&lt;&gt;"",収益計画・事業場内最低賃金!C9,"")</f>
        <v/>
      </c>
      <c r="D9" s="4" t="str">
        <f>IF(収益計画・事業場内最低賃金!D9&lt;&gt;"",収益計画・事業場内最低賃金!D9,"")</f>
        <v/>
      </c>
      <c r="E9" s="4" t="str">
        <f>IF(収益計画・事業場内最低賃金!E9&lt;&gt;"",収益計画・事業場内最低賃金!E9,"")</f>
        <v/>
      </c>
      <c r="F9" s="4" t="str">
        <f>IF(収益計画・事業場内最低賃金!F9&lt;&gt;"",収益計画・事業場内最低賃金!F9,"")</f>
        <v/>
      </c>
      <c r="G9" s="4" t="str">
        <f>IF(収益計画・事業場内最低賃金!G9&lt;&gt;"",収益計画・事業場内最低賃金!G9,"")</f>
        <v/>
      </c>
      <c r="H9" s="4" t="str">
        <f>IF(収益計画・事業場内最低賃金!H9&lt;&gt;"",収益計画・事業場内最低賃金!H9,"")</f>
        <v/>
      </c>
      <c r="I9" s="4" t="str">
        <f>IF(収益計画・事業場内最低賃金!I9&lt;&gt;"",収益計画・事業場内最低賃金!I9,"")</f>
        <v/>
      </c>
    </row>
    <row r="10" spans="2:9" ht="46.5" customHeight="1" x14ac:dyDescent="0.35">
      <c r="B10" s="34" t="s">
        <v>41</v>
      </c>
      <c r="C10" s="4" t="str">
        <f>IF(収益計画・事業場内最低賃金!C10&lt;&gt;"",収益計画・事業場内最低賃金!C10,"")</f>
        <v/>
      </c>
      <c r="D10" s="4" t="str">
        <f>IF(収益計画・事業場内最低賃金!D10&lt;&gt;"",収益計画・事業場内最低賃金!D10,"")</f>
        <v/>
      </c>
      <c r="E10" s="4" t="str">
        <f>IF(収益計画・事業場内最低賃金!E10&lt;&gt;"",収益計画・事業場内最低賃金!E10,"")</f>
        <v/>
      </c>
      <c r="F10" s="4" t="str">
        <f>IF(収益計画・事業場内最低賃金!F10&lt;&gt;"",収益計画・事業場内最低賃金!F10,"")</f>
        <v/>
      </c>
      <c r="G10" s="4" t="str">
        <f>IF(収益計画・事業場内最低賃金!G10&lt;&gt;"",収益計画・事業場内最低賃金!G10,"")</f>
        <v/>
      </c>
      <c r="H10" s="4" t="str">
        <f>IF(収益計画・事業場内最低賃金!H10&lt;&gt;"",収益計画・事業場内最低賃金!H10,"")</f>
        <v/>
      </c>
      <c r="I10" s="4" t="str">
        <f>IF(収益計画・事業場内最低賃金!I10&lt;&gt;"",収益計画・事業場内最低賃金!I10,"")</f>
        <v/>
      </c>
    </row>
    <row r="11" spans="2:9" ht="46.5" customHeight="1" x14ac:dyDescent="0.35">
      <c r="B11" s="34" t="s">
        <v>43</v>
      </c>
      <c r="C11" s="4" t="str">
        <f>IF(収益計画・事業場内最低賃金!C11&lt;&gt;"",収益計画・事業場内最低賃金!C11,"")</f>
        <v/>
      </c>
      <c r="D11" s="4" t="str">
        <f>IF(収益計画・事業場内最低賃金!D11&lt;&gt;"",収益計画・事業場内最低賃金!D11,"")</f>
        <v/>
      </c>
      <c r="E11" s="4" t="str">
        <f>IF(収益計画・事業場内最低賃金!E11&lt;&gt;"",収益計画・事業場内最低賃金!E11,"")</f>
        <v/>
      </c>
      <c r="F11" s="4" t="str">
        <f>IF(収益計画・事業場内最低賃金!F11&lt;&gt;"",収益計画・事業場内最低賃金!F11,"")</f>
        <v/>
      </c>
      <c r="G11" s="4" t="str">
        <f>IF(収益計画・事業場内最低賃金!G11&lt;&gt;"",収益計画・事業場内最低賃金!G11,"")</f>
        <v/>
      </c>
      <c r="H11" s="4" t="str">
        <f>IF(収益計画・事業場内最低賃金!H11&lt;&gt;"",収益計画・事業場内最低賃金!H11,"")</f>
        <v/>
      </c>
      <c r="I11" s="4" t="str">
        <f>IF(収益計画・事業場内最低賃金!I11&lt;&gt;"",収益計画・事業場内最低賃金!I11,"")</f>
        <v/>
      </c>
    </row>
    <row r="12" spans="2:9" ht="46.5" customHeight="1" x14ac:dyDescent="0.35">
      <c r="B12" s="34" t="s">
        <v>45</v>
      </c>
      <c r="C12" s="4" t="str">
        <f>IF(収益計画・事業場内最低賃金!C12&lt;&gt;"",収益計画・事業場内最低賃金!C12,"")</f>
        <v/>
      </c>
      <c r="D12" s="4" t="str">
        <f>IF(収益計画・事業場内最低賃金!D12&lt;&gt;"",収益計画・事業場内最低賃金!D12,"")</f>
        <v/>
      </c>
      <c r="E12" s="4" t="str">
        <f>IF(収益計画・事業場内最低賃金!E12&lt;&gt;"",収益計画・事業場内最低賃金!E12,"")</f>
        <v/>
      </c>
      <c r="F12" s="4" t="str">
        <f>IF(収益計画・事業場内最低賃金!F12&lt;&gt;"",収益計画・事業場内最低賃金!F12,"")</f>
        <v/>
      </c>
      <c r="G12" s="4" t="str">
        <f>IF(収益計画・事業場内最低賃金!G12&lt;&gt;"",収益計画・事業場内最低賃金!G12,"")</f>
        <v/>
      </c>
      <c r="H12" s="4" t="str">
        <f>IF(収益計画・事業場内最低賃金!H12&lt;&gt;"",収益計画・事業場内最低賃金!H12,"")</f>
        <v/>
      </c>
      <c r="I12" s="4" t="str">
        <f>IF(収益計画・事業場内最低賃金!I12&lt;&gt;"",収益計画・事業場内最低賃金!I12,"")</f>
        <v/>
      </c>
    </row>
    <row r="13" spans="2:9" ht="46.5" customHeight="1" x14ac:dyDescent="0.35">
      <c r="B13" s="34" t="s">
        <v>47</v>
      </c>
      <c r="C13" s="4" t="str">
        <f>IF(収益計画・事業場内最低賃金!C13&lt;&gt;"",収益計画・事業場内最低賃金!C13,"")</f>
        <v/>
      </c>
      <c r="D13" s="4" t="str">
        <f>IF(収益計画・事業場内最低賃金!D13&lt;&gt;"",収益計画・事業場内最低賃金!D13,"")</f>
        <v/>
      </c>
      <c r="E13" s="4" t="str">
        <f>IF(収益計画・事業場内最低賃金!E13&lt;&gt;"",収益計画・事業場内最低賃金!E13,"")</f>
        <v/>
      </c>
      <c r="F13" s="4" t="str">
        <f>IF(収益計画・事業場内最低賃金!F13&lt;&gt;"",収益計画・事業場内最低賃金!F13,"")</f>
        <v/>
      </c>
      <c r="G13" s="4" t="str">
        <f>IF(収益計画・事業場内最低賃金!G13&lt;&gt;"",収益計画・事業場内最低賃金!G13,"")</f>
        <v/>
      </c>
      <c r="H13" s="4" t="str">
        <f>IF(収益計画・事業場内最低賃金!H13&lt;&gt;"",収益計画・事業場内最低賃金!H13,"")</f>
        <v/>
      </c>
      <c r="I13" s="4" t="str">
        <f>IF(収益計画・事業場内最低賃金!I13&lt;&gt;"",収益計画・事業場内最低賃金!I13,"")</f>
        <v/>
      </c>
    </row>
    <row r="14" spans="2:9" ht="46.5" customHeight="1" x14ac:dyDescent="0.35">
      <c r="B14" s="34" t="s">
        <v>48</v>
      </c>
      <c r="C14" s="4" t="str">
        <f>IF(収益計画・事業場内最低賃金!C14&lt;&gt;"",収益計画・事業場内最低賃金!C14,"")</f>
        <v/>
      </c>
      <c r="D14" s="4" t="str">
        <f>IF(収益計画・事業場内最低賃金!D14&lt;&gt;"",収益計画・事業場内最低賃金!D14,"")</f>
        <v/>
      </c>
      <c r="E14" s="4" t="str">
        <f>IF(収益計画・事業場内最低賃金!E14&lt;&gt;"",収益計画・事業場内最低賃金!E14,"")</f>
        <v/>
      </c>
      <c r="F14" s="4" t="str">
        <f>IF(収益計画・事業場内最低賃金!F14&lt;&gt;"",収益計画・事業場内最低賃金!F14,"")</f>
        <v/>
      </c>
      <c r="G14" s="4" t="str">
        <f>IF(収益計画・事業場内最低賃金!G14&lt;&gt;"",収益計画・事業場内最低賃金!G14,"")</f>
        <v/>
      </c>
      <c r="H14" s="4" t="str">
        <f>IF(収益計画・事業場内最低賃金!H14&lt;&gt;"",収益計画・事業場内最低賃金!H14,"")</f>
        <v/>
      </c>
      <c r="I14" s="4" t="str">
        <f>IF(収益計画・事業場内最低賃金!I14&lt;&gt;"",収益計画・事業場内最低賃金!I14,"")</f>
        <v/>
      </c>
    </row>
    <row r="15" spans="2:9" ht="46.5" customHeight="1" x14ac:dyDescent="0.35">
      <c r="B15" s="34" t="s">
        <v>50</v>
      </c>
      <c r="C15" s="101" t="str">
        <f>IF(収益計画・事業場内最低賃金!C15&lt;&gt;"",収益計画・事業場内最低賃金!C15,"")</f>
        <v/>
      </c>
      <c r="D15" s="101" t="str">
        <f>IF(収益計画・事業場内最低賃金!D15&lt;&gt;"",収益計画・事業場内最低賃金!D15,"")</f>
        <v/>
      </c>
      <c r="E15" s="101" t="str">
        <f>IF(収益計画・事業場内最低賃金!E15&lt;&gt;"",収益計画・事業場内最低賃金!E15,"")</f>
        <v/>
      </c>
      <c r="F15" s="101" t="str">
        <f>IF(収益計画・事業場内最低賃金!F15&lt;&gt;"",収益計画・事業場内最低賃金!F15,"")</f>
        <v/>
      </c>
      <c r="G15" s="101" t="str">
        <f>IF(収益計画・事業場内最低賃金!G15&lt;&gt;"",収益計画・事業場内最低賃金!G15,"")</f>
        <v/>
      </c>
      <c r="H15" s="101" t="str">
        <f>IF(収益計画・事業場内最低賃金!H15&lt;&gt;"",収益計画・事業場内最低賃金!H15,"")</f>
        <v/>
      </c>
      <c r="I15" s="101" t="str">
        <f>IF(収益計画・事業場内最低賃金!I15&lt;&gt;"",収益計画・事業場内最低賃金!I15,"")</f>
        <v/>
      </c>
    </row>
    <row r="16" spans="2:9" ht="46.5" customHeight="1" x14ac:dyDescent="0.35">
      <c r="B16" s="37" t="s">
        <v>52</v>
      </c>
      <c r="C16" s="4">
        <f>IF(収益計画・事業場内最低賃金!C16&lt;&gt;"",収益計画・事業場内最低賃金!C16,"")</f>
        <v>0</v>
      </c>
      <c r="D16" s="4">
        <f>IF(収益計画・事業場内最低賃金!D16&lt;&gt;"",収益計画・事業場内最低賃金!D16,"")</f>
        <v>0</v>
      </c>
      <c r="E16" s="4">
        <f>IF(収益計画・事業場内最低賃金!E16&lt;&gt;"",収益計画・事業場内最低賃金!E16,"")</f>
        <v>0</v>
      </c>
      <c r="F16" s="4">
        <f>IF(収益計画・事業場内最低賃金!F16&lt;&gt;"",収益計画・事業場内最低賃金!F16,"")</f>
        <v>0</v>
      </c>
      <c r="G16" s="4">
        <f>IF(収益計画・事業場内最低賃金!G16&lt;&gt;"",収益計画・事業場内最低賃金!G16,"")</f>
        <v>0</v>
      </c>
      <c r="H16" s="4">
        <f>IF(収益計画・事業場内最低賃金!H16&lt;&gt;"",収益計画・事業場内最低賃金!H16,"")</f>
        <v>0</v>
      </c>
      <c r="I16" s="4">
        <f>IF(収益計画・事業場内最低賃金!I16&lt;&gt;"",収益計画・事業場内最低賃金!I16,"")</f>
        <v>0</v>
      </c>
    </row>
    <row r="17" spans="1:10" ht="46.5" customHeight="1" x14ac:dyDescent="0.35">
      <c r="B17" s="37" t="s">
        <v>54</v>
      </c>
      <c r="C17" s="4" t="str">
        <f>IF(収益計画・事業場内最低賃金!C17&lt;&gt;"",収益計画・事業場内最低賃金!C17,"")</f>
        <v/>
      </c>
      <c r="D17" s="41" t="str">
        <f>IF(収益計画・事業場内最低賃金!D17&lt;&gt;"",収益計画・事業場内最低賃金!D17,"")</f>
        <v>-</v>
      </c>
      <c r="E17" s="41" t="str">
        <f>IF(収益計画・事業場内最低賃金!E17&lt;&gt;"",収益計画・事業場内最低賃金!E17,"")</f>
        <v>-</v>
      </c>
      <c r="F17" s="41" t="str">
        <f>IF(収益計画・事業場内最低賃金!F17&lt;&gt;"",収益計画・事業場内最低賃金!F17,"")</f>
        <v>-</v>
      </c>
      <c r="G17" s="41" t="str">
        <f>IF(収益計画・事業場内最低賃金!G17&lt;&gt;"",収益計画・事業場内最低賃金!G17,"")</f>
        <v>-</v>
      </c>
      <c r="H17" s="41" t="str">
        <f>IF(収益計画・事業場内最低賃金!H17&lt;&gt;"",収益計画・事業場内最低賃金!H17,"")</f>
        <v>-</v>
      </c>
      <c r="I17" s="41" t="str">
        <f>IF(収益計画・事業場内最低賃金!I17&lt;&gt;"",収益計画・事業場内最低賃金!I17,"")</f>
        <v>-</v>
      </c>
    </row>
    <row r="18" spans="1:10" ht="46.5" customHeight="1" x14ac:dyDescent="0.35">
      <c r="B18" s="37" t="s">
        <v>55</v>
      </c>
      <c r="C18" s="41" t="str">
        <f>IF(収益計画・事業場内最低賃金!C18&lt;&gt;"",収益計画・事業場内最低賃金!C18,"")</f>
        <v>-</v>
      </c>
      <c r="D18" s="41" t="str">
        <f>IF(収益計画・事業場内最低賃金!D18&lt;&gt;"",収益計画・事業場内最低賃金!D18,"")</f>
        <v>-</v>
      </c>
      <c r="E18" s="4" t="str">
        <f>IF(収益計画・事業場内最低賃金!E18&lt;&gt;"",収益計画・事業場内最低賃金!E18,"")</f>
        <v/>
      </c>
      <c r="F18" s="4" t="str">
        <f>IF(収益計画・事業場内最低賃金!F18&lt;&gt;"",収益計画・事業場内最低賃金!F18,"")</f>
        <v/>
      </c>
      <c r="G18" s="4" t="str">
        <f>IF(収益計画・事業場内最低賃金!G18&lt;&gt;"",収益計画・事業場内最低賃金!G18,"")</f>
        <v/>
      </c>
      <c r="H18" s="4" t="str">
        <f>IF(収益計画・事業場内最低賃金!H18&lt;&gt;"",収益計画・事業場内最低賃金!H18,"")</f>
        <v/>
      </c>
      <c r="I18" s="4" t="str">
        <f>IF(収益計画・事業場内最低賃金!I18&lt;&gt;"",収益計画・事業場内最低賃金!I18,"")</f>
        <v/>
      </c>
    </row>
    <row r="19" spans="1:10" ht="46.5" customHeight="1" x14ac:dyDescent="0.35">
      <c r="B19" s="34" t="s">
        <v>56</v>
      </c>
      <c r="C19" s="42" t="str">
        <f>IF(収益計画・事業場内最低賃金!C19&lt;&gt;"",収益計画・事業場内最低賃金!C19,"")</f>
        <v>-</v>
      </c>
      <c r="D19" s="42" t="str">
        <f>IF(収益計画・事業場内最低賃金!D19&lt;&gt;"",収益計画・事業場内最低賃金!D19,"")</f>
        <v>-</v>
      </c>
      <c r="E19" s="40" t="str">
        <f>IF(収益計画・事業場内最低賃金!E19&lt;&gt;"",収益計画・事業場内最低賃金!E19,"")</f>
        <v/>
      </c>
      <c r="F19" s="40" t="str">
        <f>IF(収益計画・事業場内最低賃金!F19&lt;&gt;"",収益計画・事業場内最低賃金!F19,"")</f>
        <v/>
      </c>
      <c r="G19" s="40" t="str">
        <f>IF(収益計画・事業場内最低賃金!G19&lt;&gt;"",収益計画・事業場内最低賃金!G19,"")</f>
        <v/>
      </c>
      <c r="H19" s="40" t="str">
        <f>IF(収益計画・事業場内最低賃金!H19&lt;&gt;"",収益計画・事業場内最低賃金!H19,"")</f>
        <v/>
      </c>
      <c r="I19" s="40" t="str">
        <f>IF(収益計画・事業場内最低賃金!I19&lt;&gt;"",収益計画・事業場内最低賃金!I19,"")</f>
        <v/>
      </c>
    </row>
    <row r="20" spans="1:10" ht="46.5" customHeight="1" x14ac:dyDescent="0.35">
      <c r="B20" s="37" t="s">
        <v>57</v>
      </c>
      <c r="C20" s="4" t="str">
        <f>IF(収益計画・事業場内最低賃金!C20&lt;&gt;"",収益計画・事業場内最低賃金!C20,"")</f>
        <v/>
      </c>
      <c r="D20" s="4" t="str">
        <f>IF(収益計画・事業場内最低賃金!D20&lt;&gt;"",収益計画・事業場内最低賃金!D20,"")</f>
        <v/>
      </c>
      <c r="E20" s="4" t="str">
        <f>IF(収益計画・事業場内最低賃金!E20&lt;&gt;"",収益計画・事業場内最低賃金!E20,"")</f>
        <v/>
      </c>
      <c r="F20" s="4" t="str">
        <f>IF(収益計画・事業場内最低賃金!F20&lt;&gt;"",収益計画・事業場内最低賃金!F20,"")</f>
        <v/>
      </c>
      <c r="G20" s="4" t="str">
        <f>IF(収益計画・事業場内最低賃金!G20&lt;&gt;"",収益計画・事業場内最低賃金!G20,"")</f>
        <v/>
      </c>
      <c r="H20" s="4" t="str">
        <f>IF(収益計画・事業場内最低賃金!H20&lt;&gt;"",収益計画・事業場内最低賃金!H20,"")</f>
        <v/>
      </c>
      <c r="I20" s="4" t="str">
        <f>IF(収益計画・事業場内最低賃金!I20&lt;&gt;"",収益計画・事業場内最低賃金!I20,"")</f>
        <v/>
      </c>
    </row>
    <row r="21" spans="1:10" ht="46.5" customHeight="1" x14ac:dyDescent="0.35">
      <c r="B21" s="34" t="s">
        <v>58</v>
      </c>
      <c r="C21" s="42" t="str">
        <f>IF(収益計画・事業場内最低賃金!C21&lt;&gt;"",収益計画・事業場内最低賃金!C21,"")</f>
        <v>-</v>
      </c>
      <c r="D21" s="42" t="str">
        <f>IF(収益計画・事業場内最低賃金!D21&lt;&gt;"",収益計画・事業場内最低賃金!D21,"")</f>
        <v>-</v>
      </c>
      <c r="E21" s="40" t="str">
        <f>IF(収益計画・事業場内最低賃金!E21&lt;&gt;"",収益計画・事業場内最低賃金!E21,"")</f>
        <v/>
      </c>
      <c r="F21" s="40" t="str">
        <f>IF(収益計画・事業場内最低賃金!F21&lt;&gt;"",収益計画・事業場内最低賃金!F21,"")</f>
        <v/>
      </c>
      <c r="G21" s="40" t="str">
        <f>IF(収益計画・事業場内最低賃金!G21&lt;&gt;"",収益計画・事業場内最低賃金!G21,"")</f>
        <v/>
      </c>
      <c r="H21" s="40" t="str">
        <f>IF(収益計画・事業場内最低賃金!H21&lt;&gt;"",収益計画・事業場内最低賃金!H21,"")</f>
        <v/>
      </c>
      <c r="I21" s="40" t="str">
        <f>IF(収益計画・事業場内最低賃金!I21&lt;&gt;"",収益計画・事業場内最低賃金!I21,"")</f>
        <v/>
      </c>
    </row>
    <row r="22" spans="1:10" ht="46.5" customHeight="1" x14ac:dyDescent="0.35">
      <c r="B22" s="34" t="s">
        <v>59</v>
      </c>
      <c r="C22" s="4" t="str">
        <f>IF(収益計画・事業場内最低賃金!C22&lt;&gt;"",収益計画・事業場内最低賃金!C22,"")</f>
        <v/>
      </c>
      <c r="D22" s="4" t="str">
        <f>IF(収益計画・事業場内最低賃金!D22&lt;&gt;"",収益計画・事業場内最低賃金!D22,"")</f>
        <v/>
      </c>
      <c r="E22" s="4" t="str">
        <f>IF(収益計画・事業場内最低賃金!E22&lt;&gt;"",収益計画・事業場内最低賃金!E22,"")</f>
        <v/>
      </c>
      <c r="F22" s="4" t="str">
        <f>IF(収益計画・事業場内最低賃金!F22&lt;&gt;"",収益計画・事業場内最低賃金!F22,"")</f>
        <v/>
      </c>
      <c r="G22" s="4" t="str">
        <f>IF(収益計画・事業場内最低賃金!G22&lt;&gt;"",収益計画・事業場内最低賃金!G22,"")</f>
        <v/>
      </c>
      <c r="H22" s="4" t="str">
        <f>IF(収益計画・事業場内最低賃金!H22&lt;&gt;"",収益計画・事業場内最低賃金!H22,"")</f>
        <v/>
      </c>
      <c r="I22" s="4" t="str">
        <f>IF(収益計画・事業場内最低賃金!I22&lt;&gt;"",収益計画・事業場内最低賃金!I22,"")</f>
        <v/>
      </c>
    </row>
    <row r="23" spans="1:10" ht="46.5" customHeight="1" x14ac:dyDescent="0.35">
      <c r="B23" s="34" t="s">
        <v>60</v>
      </c>
      <c r="C23" s="42" t="str">
        <f>IF(収益計画・事業場内最低賃金!C23&lt;&gt;"",収益計画・事業場内最低賃金!C23,"")</f>
        <v>-</v>
      </c>
      <c r="D23" s="42" t="str">
        <f>IF(収益計画・事業場内最低賃金!D23&lt;&gt;"",収益計画・事業場内最低賃金!D23,"")</f>
        <v>-</v>
      </c>
      <c r="E23" s="40" t="str">
        <f>IF(収益計画・事業場内最低賃金!E23&lt;&gt;"",収益計画・事業場内最低賃金!E23,"")</f>
        <v/>
      </c>
      <c r="F23" s="40" t="str">
        <f>IF(収益計画・事業場内最低賃金!F23&lt;&gt;"",収益計画・事業場内最低賃金!F23,"")</f>
        <v/>
      </c>
      <c r="G23" s="40" t="str">
        <f>IF(収益計画・事業場内最低賃金!G23&lt;&gt;"",収益計画・事業場内最低賃金!G23,"")</f>
        <v/>
      </c>
      <c r="H23" s="40" t="str">
        <f>IF(収益計画・事業場内最低賃金!H23&lt;&gt;"",収益計画・事業場内最低賃金!H23,"")</f>
        <v/>
      </c>
      <c r="I23" s="40" t="str">
        <f>IF(収益計画・事業場内最低賃金!I23&lt;&gt;"",収益計画・事業場内最低賃金!I23,"")</f>
        <v/>
      </c>
    </row>
    <row r="24" spans="1:10" ht="46.5" customHeight="1" x14ac:dyDescent="0.35">
      <c r="B24" s="37" t="s">
        <v>61</v>
      </c>
      <c r="C24" s="4" t="str">
        <f>IF(収益計画・事業場内最低賃金!C24&lt;&gt;"",収益計画・事業場内最低賃金!C24,"")</f>
        <v/>
      </c>
      <c r="D24" s="4" t="str">
        <f>IF(収益計画・事業場内最低賃金!D24&lt;&gt;"",収益計画・事業場内最低賃金!D24,"")</f>
        <v/>
      </c>
      <c r="E24" s="4" t="str">
        <f>IF(収益計画・事業場内最低賃金!E24&lt;&gt;"",収益計画・事業場内最低賃金!E24,"")</f>
        <v/>
      </c>
      <c r="F24" s="4" t="str">
        <f>IF(収益計画・事業場内最低賃金!F24&lt;&gt;"",収益計画・事業場内最低賃金!F24,"")</f>
        <v/>
      </c>
      <c r="G24" s="4" t="str">
        <f>IF(収益計画・事業場内最低賃金!G24&lt;&gt;"",収益計画・事業場内最低賃金!G24,"")</f>
        <v/>
      </c>
      <c r="H24" s="4" t="str">
        <f>IF(収益計画・事業場内最低賃金!H24&lt;&gt;"",収益計画・事業場内最低賃金!H24,"")</f>
        <v/>
      </c>
      <c r="I24" s="4" t="str">
        <f>IF(収益計画・事業場内最低賃金!I24&lt;&gt;"",収益計画・事業場内最低賃金!I24,"")</f>
        <v/>
      </c>
    </row>
    <row r="25" spans="1:10" ht="46.5" customHeight="1" x14ac:dyDescent="0.35">
      <c r="B25" s="34" t="s">
        <v>62</v>
      </c>
      <c r="C25" s="42" t="str">
        <f>IF(収益計画・事業場内最低賃金!C25&lt;&gt;"",収益計画・事業場内最低賃金!C25,"")</f>
        <v>-</v>
      </c>
      <c r="D25" s="42" t="str">
        <f>IF(収益計画・事業場内最低賃金!D25&lt;&gt;"",収益計画・事業場内最低賃金!D25,"")</f>
        <v>-</v>
      </c>
      <c r="E25" s="40" t="str">
        <f>IF(収益計画・事業場内最低賃金!E25&lt;&gt;"",収益計画・事業場内最低賃金!E25,"")</f>
        <v/>
      </c>
      <c r="F25" s="40" t="str">
        <f>IF(収益計画・事業場内最低賃金!F25&lt;&gt;"",収益計画・事業場内最低賃金!F25,"")</f>
        <v/>
      </c>
      <c r="G25" s="40" t="str">
        <f>IF(収益計画・事業場内最低賃金!G25&lt;&gt;"",収益計画・事業場内最低賃金!G25,"")</f>
        <v/>
      </c>
      <c r="H25" s="40" t="str">
        <f>IF(収益計画・事業場内最低賃金!H25&lt;&gt;"",収益計画・事業場内最低賃金!H25,"")</f>
        <v/>
      </c>
      <c r="I25" s="40" t="str">
        <f>IF(収益計画・事業場内最低賃金!I25&lt;&gt;"",収益計画・事業場内最低賃金!I25,"")</f>
        <v/>
      </c>
    </row>
    <row r="26" spans="1:10" ht="46.5" customHeight="1" x14ac:dyDescent="0.35">
      <c r="B26" s="84" t="s">
        <v>67</v>
      </c>
      <c r="C26" s="88"/>
      <c r="D26" s="88"/>
      <c r="E26" s="89"/>
      <c r="F26" s="89"/>
      <c r="G26" s="89"/>
      <c r="H26" s="89"/>
      <c r="I26" s="90"/>
    </row>
    <row r="27" spans="1:10" ht="46.5" customHeight="1" x14ac:dyDescent="0.35">
      <c r="B27" s="38" t="s">
        <v>64</v>
      </c>
      <c r="C27" s="4" t="str">
        <f>IF(収益計画・事業場内最低賃金!C27&lt;&gt;"",収益計画・事業場内最低賃金!C27,"")</f>
        <v/>
      </c>
      <c r="D27" s="4" t="str">
        <f>IF(収益計画・事業場内最低賃金!D27&lt;&gt;"",収益計画・事業場内最低賃金!D27,"")</f>
        <v/>
      </c>
      <c r="E27" s="4" t="str">
        <f>IF(収益計画・事業場内最低賃金!E27&lt;&gt;"",収益計画・事業場内最低賃金!E27,"")</f>
        <v/>
      </c>
      <c r="F27" s="4" t="str">
        <f>IF(収益計画・事業場内最低賃金!F27&lt;&gt;"",収益計画・事業場内最低賃金!F27,"")</f>
        <v/>
      </c>
      <c r="G27" s="4" t="str">
        <f>IF(収益計画・事業場内最低賃金!G27&lt;&gt;"",収益計画・事業場内最低賃金!G27,"")</f>
        <v/>
      </c>
      <c r="H27" s="4" t="str">
        <f>IF(収益計画・事業場内最低賃金!H27&lt;&gt;"",収益計画・事業場内最低賃金!H27,"")</f>
        <v/>
      </c>
      <c r="I27" s="4" t="str">
        <f>IF(収益計画・事業場内最低賃金!I27&lt;&gt;"",収益計画・事業場内最低賃金!I27,"")</f>
        <v/>
      </c>
    </row>
    <row r="28" spans="1:10" ht="46.5" customHeight="1" x14ac:dyDescent="0.35">
      <c r="B28" s="38" t="s">
        <v>65</v>
      </c>
      <c r="C28" s="41" t="str">
        <f>IF(収益計画・事業場内最低賃金!C28&lt;&gt;"",収益計画・事業場内最低賃金!C28,"")</f>
        <v>-</v>
      </c>
      <c r="D28" s="41" t="str">
        <f>IF(収益計画・事業場内最低賃金!D28&lt;&gt;"",収益計画・事業場内最低賃金!D28,"")</f>
        <v>-</v>
      </c>
      <c r="E28" s="4" t="str">
        <f>IF(収益計画・事業場内最低賃金!E28&lt;&gt;"",収益計画・事業場内最低賃金!E28,"")</f>
        <v/>
      </c>
      <c r="F28" s="4" t="str">
        <f>IF(収益計画・事業場内最低賃金!F28&lt;&gt;"",収益計画・事業場内最低賃金!F28,"")</f>
        <v/>
      </c>
      <c r="G28" s="4" t="str">
        <f>IF(収益計画・事業場内最低賃金!G28&lt;&gt;"",収益計画・事業場内最低賃金!G28,"")</f>
        <v/>
      </c>
      <c r="H28" s="4" t="str">
        <f>IF(収益計画・事業場内最低賃金!H28&lt;&gt;"",収益計画・事業場内最低賃金!H28,"")</f>
        <v/>
      </c>
      <c r="I28" s="4" t="str">
        <f>IF(収益計画・事業場内最低賃金!I28&lt;&gt;"",収益計画・事業場内最低賃金!I28,"")</f>
        <v/>
      </c>
    </row>
    <row r="29" spans="1:10" ht="46.5" customHeight="1" x14ac:dyDescent="0.35">
      <c r="A29" s="3"/>
      <c r="B29" s="38" t="s">
        <v>66</v>
      </c>
      <c r="C29" s="42" t="str">
        <f>IF(収益計画・事業場内最低賃金!C29&lt;&gt;"",収益計画・事業場内最低賃金!C29,"")</f>
        <v>-</v>
      </c>
      <c r="D29" s="42" t="str">
        <f>IF(収益計画・事業場内最低賃金!D29&lt;&gt;"",収益計画・事業場内最低賃金!D29,"")</f>
        <v>-</v>
      </c>
      <c r="E29" s="4" t="str">
        <f>IF(収益計画・事業場内最低賃金!E29&lt;&gt;"",収益計画・事業場内最低賃金!E29,"")</f>
        <v/>
      </c>
      <c r="F29" s="4" t="str">
        <f>IF(収益計画・事業場内最低賃金!F29&lt;&gt;"",収益計画・事業場内最低賃金!F29,"")</f>
        <v/>
      </c>
      <c r="G29" s="4" t="str">
        <f>IF(収益計画・事業場内最低賃金!G29&lt;&gt;"",収益計画・事業場内最低賃金!G29,"")</f>
        <v/>
      </c>
      <c r="H29" s="4" t="str">
        <f>IF(収益計画・事業場内最低賃金!H29&lt;&gt;"",収益計画・事業場内最低賃金!H29,"")</f>
        <v/>
      </c>
      <c r="I29" s="4" t="str">
        <f>IF(収益計画・事業場内最低賃金!I29&lt;&gt;"",収益計画・事業場内最低賃金!I29,"")</f>
        <v/>
      </c>
      <c r="J29" s="3"/>
    </row>
    <row r="31" spans="1:10" x14ac:dyDescent="0.35">
      <c r="B31" s="3"/>
      <c r="C31" s="3"/>
      <c r="D31" s="3"/>
      <c r="E31" s="3"/>
      <c r="F31" s="3"/>
      <c r="G31" s="3"/>
      <c r="H31" s="3"/>
      <c r="I31" s="3"/>
    </row>
  </sheetData>
  <phoneticPr fontId="2"/>
  <pageMargins left="0.7" right="0.7" top="0.75" bottom="0.75" header="0.3" footer="0.3"/>
  <pageSetup paperSize="9" scale="4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69E02-720D-4739-9443-D58DB0B8ADA6}">
  <sheetPr>
    <tabColor theme="1" tint="0.499984740745262"/>
  </sheetPr>
  <dimension ref="A1:I70"/>
  <sheetViews>
    <sheetView showGridLines="0" workbookViewId="0"/>
  </sheetViews>
  <sheetFormatPr defaultColWidth="8.85546875" defaultRowHeight="15" x14ac:dyDescent="0.35"/>
  <cols>
    <col min="1" max="1" width="11" style="23" bestFit="1" customWidth="1"/>
    <col min="2" max="2" width="11" style="23" customWidth="1"/>
    <col min="3" max="3" width="13.140625" style="23" bestFit="1" customWidth="1"/>
    <col min="4" max="4" width="11.640625" style="23" bestFit="1" customWidth="1"/>
    <col min="5" max="5" width="2.640625" style="23" customWidth="1"/>
    <col min="6" max="6" width="8" style="23" customWidth="1"/>
    <col min="7" max="7" width="14.640625" style="23" customWidth="1"/>
    <col min="8" max="16384" width="8.85546875" style="23"/>
  </cols>
  <sheetData>
    <row r="1" spans="1:9" x14ac:dyDescent="0.35">
      <c r="F1" s="52" t="s">
        <v>68</v>
      </c>
      <c r="G1" s="52"/>
      <c r="H1" s="52"/>
    </row>
    <row r="2" spans="1:9" ht="30.5" thickBot="1" x14ac:dyDescent="0.4">
      <c r="A2" s="50" t="s">
        <v>525</v>
      </c>
      <c r="B2" s="22" t="s">
        <v>524</v>
      </c>
      <c r="C2" s="50" t="s">
        <v>32</v>
      </c>
      <c r="D2" s="22" t="s">
        <v>69</v>
      </c>
      <c r="F2" s="22" t="s">
        <v>70</v>
      </c>
      <c r="G2" s="50" t="s">
        <v>608</v>
      </c>
      <c r="H2" s="50" t="s">
        <v>71</v>
      </c>
    </row>
    <row r="3" spans="1:9" ht="15.5" thickTop="1" x14ac:dyDescent="0.35">
      <c r="A3" s="24">
        <v>45536</v>
      </c>
      <c r="B3" s="24">
        <v>46113</v>
      </c>
      <c r="C3" s="23" t="s">
        <v>72</v>
      </c>
      <c r="D3" s="23" t="s">
        <v>73</v>
      </c>
      <c r="F3" s="23" t="s">
        <v>30</v>
      </c>
      <c r="G3" s="23">
        <v>3.2</v>
      </c>
      <c r="H3" s="51">
        <v>1075</v>
      </c>
      <c r="I3" s="51"/>
    </row>
    <row r="4" spans="1:9" x14ac:dyDescent="0.35">
      <c r="A4" s="24">
        <v>45566</v>
      </c>
      <c r="B4" s="24">
        <v>46143</v>
      </c>
      <c r="C4" s="23" t="s">
        <v>74</v>
      </c>
      <c r="D4" s="23" t="s">
        <v>75</v>
      </c>
      <c r="F4" s="23" t="s">
        <v>76</v>
      </c>
      <c r="G4" s="23">
        <v>3.8</v>
      </c>
      <c r="H4" s="51">
        <v>1029</v>
      </c>
      <c r="I4" s="51"/>
    </row>
    <row r="5" spans="1:9" x14ac:dyDescent="0.35">
      <c r="A5" s="24">
        <v>45597</v>
      </c>
      <c r="B5" s="24">
        <v>46174</v>
      </c>
      <c r="D5" s="23" t="s">
        <v>26</v>
      </c>
      <c r="F5" s="23" t="s">
        <v>77</v>
      </c>
      <c r="G5" s="23">
        <v>3.8</v>
      </c>
      <c r="H5" s="51">
        <v>1031</v>
      </c>
      <c r="I5" s="51"/>
    </row>
    <row r="6" spans="1:9" x14ac:dyDescent="0.35">
      <c r="A6" s="24">
        <v>45627</v>
      </c>
      <c r="B6" s="24">
        <v>46204</v>
      </c>
      <c r="F6" s="23" t="s">
        <v>78</v>
      </c>
      <c r="G6" s="23">
        <v>3.4</v>
      </c>
      <c r="H6" s="51">
        <v>1038</v>
      </c>
      <c r="I6" s="51"/>
    </row>
    <row r="7" spans="1:9" x14ac:dyDescent="0.35">
      <c r="A7" s="24">
        <v>45658</v>
      </c>
      <c r="B7" s="24">
        <v>46235</v>
      </c>
      <c r="F7" s="23" t="s">
        <v>79</v>
      </c>
      <c r="G7" s="23">
        <v>3.8</v>
      </c>
      <c r="H7" s="51">
        <v>1031</v>
      </c>
      <c r="I7" s="51"/>
    </row>
    <row r="8" spans="1:9" x14ac:dyDescent="0.35">
      <c r="A8" s="24">
        <v>45689</v>
      </c>
      <c r="B8" s="24">
        <v>46266</v>
      </c>
      <c r="F8" s="23" t="s">
        <v>80</v>
      </c>
      <c r="G8" s="23">
        <v>3.9</v>
      </c>
      <c r="H8" s="51">
        <v>1032</v>
      </c>
      <c r="I8" s="51"/>
    </row>
    <row r="9" spans="1:9" x14ac:dyDescent="0.35">
      <c r="A9" s="24">
        <v>45717</v>
      </c>
      <c r="B9" s="24">
        <v>46296</v>
      </c>
      <c r="F9" s="23" t="s">
        <v>81</v>
      </c>
      <c r="G9" s="23">
        <v>3.7</v>
      </c>
      <c r="H9" s="51">
        <v>1033</v>
      </c>
      <c r="I9" s="51"/>
    </row>
    <row r="10" spans="1:9" x14ac:dyDescent="0.35">
      <c r="A10" s="24">
        <v>45748</v>
      </c>
      <c r="B10" s="24">
        <v>46327</v>
      </c>
      <c r="F10" s="23" t="s">
        <v>82</v>
      </c>
      <c r="G10" s="23">
        <v>3.4</v>
      </c>
      <c r="H10" s="51">
        <v>1074</v>
      </c>
      <c r="I10" s="51"/>
    </row>
    <row r="11" spans="1:9" x14ac:dyDescent="0.35">
      <c r="A11" s="24">
        <v>45778</v>
      </c>
      <c r="B11" s="24">
        <v>46357</v>
      </c>
      <c r="F11" s="23" t="s">
        <v>83</v>
      </c>
      <c r="G11" s="23">
        <v>3.3</v>
      </c>
      <c r="H11" s="51">
        <v>1068</v>
      </c>
      <c r="I11" s="51"/>
    </row>
    <row r="12" spans="1:9" x14ac:dyDescent="0.35">
      <c r="A12" s="24">
        <v>45809</v>
      </c>
      <c r="B12" s="24">
        <v>46388</v>
      </c>
      <c r="F12" s="23" t="s">
        <v>84</v>
      </c>
      <c r="G12" s="23">
        <v>3.4</v>
      </c>
      <c r="H12" s="51">
        <v>1063</v>
      </c>
      <c r="I12" s="51"/>
    </row>
    <row r="13" spans="1:9" x14ac:dyDescent="0.35">
      <c r="A13" s="24">
        <v>45839</v>
      </c>
      <c r="B13" s="24">
        <v>46419</v>
      </c>
      <c r="F13" s="23" t="s">
        <v>85</v>
      </c>
      <c r="G13" s="23">
        <v>3.1</v>
      </c>
      <c r="H13" s="51">
        <v>1141</v>
      </c>
      <c r="I13" s="51"/>
    </row>
    <row r="14" spans="1:9" x14ac:dyDescent="0.35">
      <c r="A14" s="24">
        <v>45870</v>
      </c>
      <c r="B14" s="24">
        <v>46447</v>
      </c>
      <c r="F14" s="23" t="s">
        <v>86</v>
      </c>
      <c r="G14" s="23">
        <v>3.1</v>
      </c>
      <c r="H14" s="51">
        <v>1140</v>
      </c>
      <c r="I14" s="51"/>
    </row>
    <row r="15" spans="1:9" x14ac:dyDescent="0.35">
      <c r="A15" s="24">
        <v>45901</v>
      </c>
      <c r="B15" s="24">
        <v>46478</v>
      </c>
      <c r="F15" s="23" t="s">
        <v>87</v>
      </c>
      <c r="G15" s="23">
        <v>2.8</v>
      </c>
      <c r="H15" s="51">
        <v>1226</v>
      </c>
      <c r="I15" s="51"/>
    </row>
    <row r="16" spans="1:9" x14ac:dyDescent="0.35">
      <c r="A16" s="24">
        <v>45931</v>
      </c>
      <c r="B16" s="24">
        <v>46508</v>
      </c>
      <c r="F16" s="23" t="s">
        <v>88</v>
      </c>
      <c r="G16" s="23">
        <v>2.8</v>
      </c>
      <c r="H16" s="51">
        <v>1225</v>
      </c>
      <c r="I16" s="51"/>
    </row>
    <row r="17" spans="1:9" x14ac:dyDescent="0.35">
      <c r="A17" s="24">
        <v>45962</v>
      </c>
      <c r="B17" s="24">
        <v>46539</v>
      </c>
      <c r="F17" s="23" t="s">
        <v>89</v>
      </c>
      <c r="G17" s="23">
        <v>3.5</v>
      </c>
      <c r="H17" s="51">
        <v>1050</v>
      </c>
      <c r="I17" s="51"/>
    </row>
    <row r="18" spans="1:9" x14ac:dyDescent="0.35">
      <c r="A18" s="24">
        <v>45992</v>
      </c>
      <c r="B18" s="24">
        <v>46569</v>
      </c>
      <c r="F18" s="23" t="s">
        <v>90</v>
      </c>
      <c r="G18" s="23">
        <v>3.3</v>
      </c>
      <c r="H18" s="51">
        <v>1062</v>
      </c>
      <c r="I18" s="51"/>
    </row>
    <row r="19" spans="1:9" x14ac:dyDescent="0.35">
      <c r="A19" s="24">
        <v>46023</v>
      </c>
      <c r="B19" s="24">
        <v>46600</v>
      </c>
      <c r="F19" s="23" t="s">
        <v>91</v>
      </c>
      <c r="G19" s="23">
        <v>3.4</v>
      </c>
      <c r="H19" s="51">
        <v>1054</v>
      </c>
      <c r="I19" s="51"/>
    </row>
    <row r="20" spans="1:9" x14ac:dyDescent="0.35">
      <c r="A20" s="24">
        <v>46054</v>
      </c>
      <c r="B20" s="24">
        <v>46631</v>
      </c>
      <c r="F20" s="23" t="s">
        <v>92</v>
      </c>
      <c r="G20" s="23">
        <v>3.5</v>
      </c>
      <c r="H20" s="51">
        <v>1053</v>
      </c>
      <c r="I20" s="51"/>
    </row>
    <row r="21" spans="1:9" x14ac:dyDescent="0.35">
      <c r="A21" s="24">
        <v>46082</v>
      </c>
      <c r="B21" s="24">
        <v>46661</v>
      </c>
      <c r="F21" s="23" t="s">
        <v>93</v>
      </c>
      <c r="G21" s="23">
        <v>3.4</v>
      </c>
      <c r="H21" s="51">
        <v>1052</v>
      </c>
      <c r="I21" s="51"/>
    </row>
    <row r="22" spans="1:9" x14ac:dyDescent="0.35">
      <c r="A22" s="24">
        <v>46113</v>
      </c>
      <c r="B22" s="24">
        <v>46692</v>
      </c>
      <c r="F22" s="23" t="s">
        <v>94</v>
      </c>
      <c r="G22" s="23">
        <v>3.3</v>
      </c>
      <c r="H22" s="51">
        <v>1061</v>
      </c>
      <c r="I22" s="51"/>
    </row>
    <row r="23" spans="1:9" x14ac:dyDescent="0.35">
      <c r="A23" s="24">
        <v>46143</v>
      </c>
      <c r="B23" s="24">
        <v>46722</v>
      </c>
      <c r="F23" s="23" t="s">
        <v>95</v>
      </c>
      <c r="G23" s="23">
        <v>3.3</v>
      </c>
      <c r="H23" s="51">
        <v>1065</v>
      </c>
      <c r="I23" s="51"/>
    </row>
    <row r="24" spans="1:9" x14ac:dyDescent="0.35">
      <c r="A24" s="24">
        <v>46174</v>
      </c>
      <c r="B24" s="24">
        <v>46753</v>
      </c>
      <c r="F24" s="23" t="s">
        <v>96</v>
      </c>
      <c r="G24" s="23">
        <v>3.2</v>
      </c>
      <c r="H24" s="51">
        <v>1097</v>
      </c>
      <c r="I24" s="51"/>
    </row>
    <row r="25" spans="1:9" x14ac:dyDescent="0.35">
      <c r="A25" s="24">
        <v>46204</v>
      </c>
      <c r="B25" s="24">
        <v>46784</v>
      </c>
      <c r="F25" s="23" t="s">
        <v>97</v>
      </c>
      <c r="G25" s="23">
        <v>3.1</v>
      </c>
      <c r="H25" s="51">
        <v>1140</v>
      </c>
      <c r="I25" s="51"/>
    </row>
    <row r="26" spans="1:9" x14ac:dyDescent="0.35">
      <c r="A26" s="24">
        <v>46235</v>
      </c>
      <c r="B26" s="24">
        <v>46813</v>
      </c>
      <c r="F26" s="23" t="s">
        <v>98</v>
      </c>
      <c r="G26" s="23">
        <v>3.2</v>
      </c>
      <c r="H26" s="51">
        <v>1087</v>
      </c>
      <c r="I26" s="51"/>
    </row>
    <row r="27" spans="1:9" x14ac:dyDescent="0.35">
      <c r="A27" s="24">
        <v>46266</v>
      </c>
      <c r="B27" s="24">
        <v>46844</v>
      </c>
      <c r="F27" s="23" t="s">
        <v>99</v>
      </c>
      <c r="G27" s="23">
        <v>3.3</v>
      </c>
      <c r="H27" s="51">
        <v>1080</v>
      </c>
      <c r="I27" s="51"/>
    </row>
    <row r="28" spans="1:9" x14ac:dyDescent="0.35">
      <c r="A28" s="24">
        <v>46296</v>
      </c>
      <c r="B28" s="24">
        <v>46874</v>
      </c>
      <c r="F28" s="23" t="s">
        <v>100</v>
      </c>
      <c r="G28" s="23">
        <v>3.1</v>
      </c>
      <c r="H28" s="51">
        <v>1122</v>
      </c>
      <c r="I28" s="51"/>
    </row>
    <row r="29" spans="1:9" x14ac:dyDescent="0.35">
      <c r="A29" s="24">
        <v>46327</v>
      </c>
      <c r="B29" s="24">
        <v>46905</v>
      </c>
      <c r="F29" s="23" t="s">
        <v>101</v>
      </c>
      <c r="G29" s="23">
        <v>2.9</v>
      </c>
      <c r="H29" s="51">
        <v>1177</v>
      </c>
      <c r="I29" s="51"/>
    </row>
    <row r="30" spans="1:9" x14ac:dyDescent="0.35">
      <c r="A30" s="24">
        <v>46357</v>
      </c>
      <c r="B30" s="24">
        <v>46935</v>
      </c>
      <c r="F30" s="23" t="s">
        <v>102</v>
      </c>
      <c r="G30" s="23">
        <v>3.2</v>
      </c>
      <c r="H30" s="51">
        <v>1116</v>
      </c>
      <c r="I30" s="51"/>
    </row>
    <row r="31" spans="1:9" x14ac:dyDescent="0.35">
      <c r="A31" s="24">
        <v>46388</v>
      </c>
      <c r="B31" s="24">
        <v>46966</v>
      </c>
      <c r="F31" s="23" t="s">
        <v>103</v>
      </c>
      <c r="G31" s="23">
        <v>3.3</v>
      </c>
      <c r="H31" s="51">
        <v>1051</v>
      </c>
      <c r="I31" s="51"/>
    </row>
    <row r="32" spans="1:9" x14ac:dyDescent="0.35">
      <c r="A32" s="24">
        <v>46419</v>
      </c>
      <c r="B32" s="24">
        <v>46997</v>
      </c>
      <c r="F32" s="23" t="s">
        <v>104</v>
      </c>
      <c r="G32" s="23">
        <v>3.4</v>
      </c>
      <c r="H32" s="51">
        <v>1045</v>
      </c>
      <c r="I32" s="51"/>
    </row>
    <row r="33" spans="1:9" x14ac:dyDescent="0.35">
      <c r="A33" s="24">
        <v>46447</v>
      </c>
      <c r="B33" s="24">
        <v>47027</v>
      </c>
      <c r="F33" s="23" t="s">
        <v>105</v>
      </c>
      <c r="G33" s="23">
        <v>3.9</v>
      </c>
      <c r="H33" s="51">
        <v>1030</v>
      </c>
      <c r="I33" s="51"/>
    </row>
    <row r="34" spans="1:9" x14ac:dyDescent="0.35">
      <c r="A34" s="24"/>
      <c r="B34" s="24"/>
      <c r="F34" s="23" t="s">
        <v>106</v>
      </c>
      <c r="G34" s="23">
        <v>4</v>
      </c>
      <c r="H34" s="51">
        <v>1033</v>
      </c>
      <c r="I34" s="51"/>
    </row>
    <row r="35" spans="1:9" x14ac:dyDescent="0.35">
      <c r="A35" s="24"/>
      <c r="B35" s="24"/>
      <c r="F35" s="23" t="s">
        <v>107</v>
      </c>
      <c r="G35" s="23">
        <v>3.3</v>
      </c>
      <c r="H35" s="51">
        <v>1047</v>
      </c>
      <c r="I35" s="51"/>
    </row>
    <row r="36" spans="1:9" x14ac:dyDescent="0.35">
      <c r="A36" s="24"/>
      <c r="B36" s="24"/>
      <c r="F36" s="23" t="s">
        <v>108</v>
      </c>
      <c r="G36" s="23">
        <v>3.2</v>
      </c>
      <c r="H36" s="51">
        <v>1085</v>
      </c>
      <c r="I36" s="51"/>
    </row>
    <row r="37" spans="1:9" x14ac:dyDescent="0.35">
      <c r="A37" s="24"/>
      <c r="B37" s="24"/>
      <c r="F37" s="23" t="s">
        <v>109</v>
      </c>
      <c r="G37" s="23">
        <v>3.4</v>
      </c>
      <c r="H37" s="51">
        <v>1043</v>
      </c>
      <c r="I37" s="51"/>
    </row>
    <row r="38" spans="1:9" x14ac:dyDescent="0.35">
      <c r="A38" s="24"/>
      <c r="B38" s="24"/>
      <c r="F38" s="23" t="s">
        <v>110</v>
      </c>
      <c r="G38" s="23">
        <v>4.3</v>
      </c>
      <c r="H38" s="51">
        <v>1046</v>
      </c>
      <c r="I38" s="51"/>
    </row>
    <row r="39" spans="1:9" x14ac:dyDescent="0.35">
      <c r="A39" s="24"/>
      <c r="B39" s="24"/>
      <c r="F39" s="23" t="s">
        <v>111</v>
      </c>
      <c r="G39" s="23">
        <v>3.5</v>
      </c>
      <c r="H39" s="51">
        <v>1036</v>
      </c>
      <c r="I39" s="51"/>
    </row>
    <row r="40" spans="1:9" x14ac:dyDescent="0.35">
      <c r="A40" s="24"/>
      <c r="B40" s="24"/>
      <c r="F40" s="23" t="s">
        <v>112</v>
      </c>
      <c r="G40" s="23">
        <v>3.9</v>
      </c>
      <c r="H40" s="51">
        <v>1033</v>
      </c>
      <c r="I40" s="51"/>
    </row>
    <row r="41" spans="1:9" x14ac:dyDescent="0.35">
      <c r="A41" s="24"/>
      <c r="B41" s="24"/>
      <c r="F41" s="23" t="s">
        <v>113</v>
      </c>
      <c r="G41" s="23">
        <v>3.8</v>
      </c>
      <c r="H41" s="51">
        <v>1023</v>
      </c>
      <c r="I41" s="51"/>
    </row>
    <row r="42" spans="1:9" x14ac:dyDescent="0.35">
      <c r="A42" s="24"/>
      <c r="B42" s="24"/>
      <c r="F42" s="23" t="s">
        <v>114</v>
      </c>
      <c r="G42" s="23">
        <v>3.4</v>
      </c>
      <c r="H42" s="51">
        <v>1057</v>
      </c>
      <c r="I42" s="51"/>
    </row>
    <row r="43" spans="1:9" x14ac:dyDescent="0.35">
      <c r="A43" s="24"/>
      <c r="B43" s="24"/>
      <c r="F43" s="23" t="s">
        <v>115</v>
      </c>
      <c r="G43" s="23">
        <v>3.9</v>
      </c>
      <c r="H43" s="51">
        <v>1030</v>
      </c>
      <c r="I43" s="51"/>
    </row>
    <row r="44" spans="1:9" x14ac:dyDescent="0.35">
      <c r="A44" s="24"/>
      <c r="B44" s="24"/>
      <c r="F44" s="23" t="s">
        <v>116</v>
      </c>
      <c r="G44" s="23">
        <v>3.8</v>
      </c>
      <c r="H44" s="51">
        <v>1031</v>
      </c>
      <c r="I44" s="51"/>
    </row>
    <row r="45" spans="1:9" x14ac:dyDescent="0.35">
      <c r="A45" s="24"/>
      <c r="B45" s="24"/>
      <c r="F45" s="23" t="s">
        <v>117</v>
      </c>
      <c r="G45" s="23">
        <v>3.8</v>
      </c>
      <c r="H45" s="51">
        <v>1034</v>
      </c>
      <c r="I45" s="51"/>
    </row>
    <row r="46" spans="1:9" x14ac:dyDescent="0.35">
      <c r="A46" s="24"/>
      <c r="B46" s="24"/>
      <c r="F46" s="23" t="s">
        <v>118</v>
      </c>
      <c r="G46" s="23">
        <v>3.8</v>
      </c>
      <c r="H46" s="51">
        <v>1035</v>
      </c>
      <c r="I46" s="51"/>
    </row>
    <row r="47" spans="1:9" x14ac:dyDescent="0.35">
      <c r="A47" s="24"/>
      <c r="B47" s="24"/>
      <c r="F47" s="23" t="s">
        <v>119</v>
      </c>
      <c r="G47" s="23">
        <v>3.8</v>
      </c>
      <c r="H47" s="51">
        <v>1023</v>
      </c>
      <c r="I47" s="51"/>
    </row>
    <row r="48" spans="1:9" x14ac:dyDescent="0.35">
      <c r="A48" s="24"/>
      <c r="B48" s="24"/>
      <c r="F48" s="23" t="s">
        <v>120</v>
      </c>
      <c r="G48" s="23">
        <v>3.8</v>
      </c>
      <c r="H48" s="51">
        <v>1026</v>
      </c>
      <c r="I48" s="51"/>
    </row>
    <row r="49" spans="1:9" x14ac:dyDescent="0.35">
      <c r="A49" s="24"/>
      <c r="B49" s="24"/>
      <c r="F49" s="23" t="s">
        <v>121</v>
      </c>
      <c r="G49" s="23">
        <v>3.8</v>
      </c>
      <c r="H49" s="51">
        <v>1023</v>
      </c>
      <c r="I49" s="51"/>
    </row>
    <row r="50" spans="1:9" x14ac:dyDescent="0.35">
      <c r="A50" s="24"/>
      <c r="B50" s="24"/>
    </row>
    <row r="51" spans="1:9" x14ac:dyDescent="0.35">
      <c r="A51" s="24"/>
      <c r="B51" s="24"/>
    </row>
    <row r="52" spans="1:9" x14ac:dyDescent="0.35">
      <c r="A52" s="24"/>
      <c r="B52" s="24"/>
    </row>
    <row r="53" spans="1:9" x14ac:dyDescent="0.35">
      <c r="A53" s="24"/>
      <c r="B53" s="24"/>
    </row>
    <row r="54" spans="1:9" x14ac:dyDescent="0.35">
      <c r="A54" s="24"/>
      <c r="B54" s="24"/>
    </row>
    <row r="55" spans="1:9" x14ac:dyDescent="0.35">
      <c r="A55" s="24"/>
      <c r="B55" s="24"/>
    </row>
    <row r="56" spans="1:9" x14ac:dyDescent="0.35">
      <c r="A56" s="24"/>
      <c r="B56" s="24"/>
    </row>
    <row r="57" spans="1:9" x14ac:dyDescent="0.35">
      <c r="A57" s="24"/>
      <c r="B57" s="24"/>
    </row>
    <row r="58" spans="1:9" x14ac:dyDescent="0.35">
      <c r="A58" s="24"/>
      <c r="B58" s="24"/>
    </row>
    <row r="59" spans="1:9" x14ac:dyDescent="0.35">
      <c r="A59" s="24"/>
      <c r="B59" s="24"/>
    </row>
    <row r="60" spans="1:9" x14ac:dyDescent="0.35">
      <c r="A60" s="24"/>
      <c r="B60" s="24"/>
    </row>
    <row r="61" spans="1:9" x14ac:dyDescent="0.35">
      <c r="A61" s="24"/>
      <c r="B61" s="24"/>
    </row>
    <row r="62" spans="1:9" x14ac:dyDescent="0.35">
      <c r="A62" s="24"/>
      <c r="B62" s="24"/>
    </row>
    <row r="63" spans="1:9" x14ac:dyDescent="0.35">
      <c r="A63" s="24"/>
      <c r="B63" s="24"/>
    </row>
    <row r="64" spans="1:9" x14ac:dyDescent="0.35">
      <c r="A64" s="24"/>
      <c r="B64" s="24"/>
    </row>
    <row r="65" spans="1:2" x14ac:dyDescent="0.35">
      <c r="A65" s="24"/>
      <c r="B65" s="24"/>
    </row>
    <row r="66" spans="1:2" x14ac:dyDescent="0.35">
      <c r="A66" s="24"/>
      <c r="B66" s="24"/>
    </row>
    <row r="67" spans="1:2" x14ac:dyDescent="0.35">
      <c r="A67" s="24"/>
    </row>
    <row r="68" spans="1:2" x14ac:dyDescent="0.35">
      <c r="A68" s="24"/>
    </row>
    <row r="69" spans="1:2" x14ac:dyDescent="0.35">
      <c r="A69" s="24"/>
    </row>
    <row r="70" spans="1:2" x14ac:dyDescent="0.35">
      <c r="A70" s="24"/>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92C8A-4B34-4CBB-9ED8-D9C8373CE2E3}">
  <sheetPr>
    <tabColor theme="1" tint="0.499984740745262"/>
  </sheetPr>
  <dimension ref="A1:G382"/>
  <sheetViews>
    <sheetView workbookViewId="0">
      <selection activeCell="E2" sqref="E2:I2"/>
    </sheetView>
  </sheetViews>
  <sheetFormatPr defaultRowHeight="15" x14ac:dyDescent="0.35"/>
  <cols>
    <col min="1" max="1" width="12.78515625" customWidth="1"/>
    <col min="2" max="2" width="12.2109375" bestFit="1" customWidth="1"/>
    <col min="3" max="3" width="35.2109375" customWidth="1"/>
    <col min="4" max="4" width="30.35546875" customWidth="1"/>
    <col min="5" max="5" width="12.2109375" customWidth="1"/>
  </cols>
  <sheetData>
    <row r="1" spans="1:7" x14ac:dyDescent="0.35">
      <c r="A1" s="99" t="s">
        <v>141</v>
      </c>
      <c r="B1" s="98">
        <f>収益計画・事業場内最低賃金!C3</f>
        <v>0</v>
      </c>
      <c r="C1" t="s">
        <v>122</v>
      </c>
      <c r="D1" t="s">
        <v>122</v>
      </c>
      <c r="E1" s="99"/>
      <c r="F1" t="str">
        <f>収益計画・事業場内最低賃金!L6</f>
        <v>NG</v>
      </c>
      <c r="G1" t="str">
        <f>はじめに!AI195</f>
        <v>1.0</v>
      </c>
    </row>
    <row r="2" spans="1:7" ht="16.5" customHeight="1" x14ac:dyDescent="0.35">
      <c r="A2" s="99" t="s">
        <v>142</v>
      </c>
      <c r="B2" s="100" t="str">
        <f>IF(収益計画・事業場内最低賃金!C4="", "", 収益計画・事業場内最低賃金!C4)</f>
        <v/>
      </c>
      <c r="C2" t="s">
        <v>122</v>
      </c>
      <c r="D2" t="s">
        <v>123</v>
      </c>
    </row>
    <row r="3" spans="1:7" x14ac:dyDescent="0.35">
      <c r="A3" s="99" t="s">
        <v>143</v>
      </c>
      <c r="B3" s="100" t="str">
        <f>IF(収益計画・事業場内最低賃金!C5="", "", 収益計画・事業場内最低賃金!C5)</f>
        <v/>
      </c>
      <c r="C3" t="s">
        <v>122</v>
      </c>
    </row>
    <row r="4" spans="1:7" x14ac:dyDescent="0.35">
      <c r="A4" s="99" t="s">
        <v>144</v>
      </c>
      <c r="B4" s="100" t="str">
        <f>IF(収益計画・事業場内最低賃金!C6="", "", 収益計画・事業場内最低賃金!C6)</f>
        <v/>
      </c>
      <c r="C4" t="s">
        <v>122</v>
      </c>
    </row>
    <row r="5" spans="1:7" x14ac:dyDescent="0.35">
      <c r="A5" s="99" t="s">
        <v>145</v>
      </c>
      <c r="B5" s="100" t="str">
        <f>IF(収益計画・事業場内最低賃金!C7="", "", 収益計画・事業場内最低賃金!C7)</f>
        <v>-</v>
      </c>
      <c r="C5" t="s">
        <v>122</v>
      </c>
    </row>
    <row r="6" spans="1:7" x14ac:dyDescent="0.35">
      <c r="A6" s="99" t="s">
        <v>146</v>
      </c>
      <c r="B6" s="100" t="str">
        <f>IF(収益計画・事業場内最低賃金!C8="", "", 収益計画・事業場内最低賃金!C8)</f>
        <v/>
      </c>
      <c r="C6" t="s">
        <v>122</v>
      </c>
    </row>
    <row r="7" spans="1:7" x14ac:dyDescent="0.35">
      <c r="A7" s="99" t="s">
        <v>147</v>
      </c>
      <c r="B7" s="100" t="str">
        <f>IF(収益計画・事業場内最低賃金!C9="", "", 収益計画・事業場内最低賃金!C9)</f>
        <v/>
      </c>
      <c r="C7" t="s">
        <v>122</v>
      </c>
    </row>
    <row r="8" spans="1:7" x14ac:dyDescent="0.35">
      <c r="A8" s="99" t="s">
        <v>148</v>
      </c>
      <c r="B8" s="100" t="str">
        <f>IF(収益計画・事業場内最低賃金!C10="", "", 収益計画・事業場内最低賃金!C10)</f>
        <v/>
      </c>
      <c r="C8" t="s">
        <v>122</v>
      </c>
    </row>
    <row r="9" spans="1:7" x14ac:dyDescent="0.35">
      <c r="A9" s="99" t="s">
        <v>149</v>
      </c>
      <c r="B9" s="100" t="str">
        <f>IF(収益計画・事業場内最低賃金!C11="", "", 収益計画・事業場内最低賃金!C11)</f>
        <v/>
      </c>
      <c r="C9" t="s">
        <v>122</v>
      </c>
    </row>
    <row r="10" spans="1:7" x14ac:dyDescent="0.35">
      <c r="A10" s="99" t="s">
        <v>150</v>
      </c>
      <c r="B10" s="100" t="str">
        <f>IF(収益計画・事業場内最低賃金!C12="", "", 収益計画・事業場内最低賃金!C12)</f>
        <v/>
      </c>
      <c r="C10" t="s">
        <v>122</v>
      </c>
    </row>
    <row r="11" spans="1:7" x14ac:dyDescent="0.35">
      <c r="A11" s="99" t="s">
        <v>151</v>
      </c>
      <c r="B11" s="100" t="str">
        <f>IF(収益計画・事業場内最低賃金!C13="", "", 収益計画・事業場内最低賃金!C13)</f>
        <v/>
      </c>
      <c r="C11" t="s">
        <v>122</v>
      </c>
    </row>
    <row r="12" spans="1:7" x14ac:dyDescent="0.35">
      <c r="A12" s="99" t="s">
        <v>152</v>
      </c>
      <c r="B12" s="100" t="str">
        <f>IF(収益計画・事業場内最低賃金!C14="", "", 収益計画・事業場内最低賃金!C14)</f>
        <v/>
      </c>
      <c r="C12" t="s">
        <v>122</v>
      </c>
    </row>
    <row r="13" spans="1:7" x14ac:dyDescent="0.35">
      <c r="A13" s="99" t="s">
        <v>153</v>
      </c>
      <c r="B13" s="100" t="str">
        <f>IF(収益計画・事業場内最低賃金!C15="", "", 収益計画・事業場内最低賃金!C15)</f>
        <v/>
      </c>
      <c r="C13" t="s">
        <v>122</v>
      </c>
    </row>
    <row r="14" spans="1:7" x14ac:dyDescent="0.35">
      <c r="A14" s="99" t="s">
        <v>154</v>
      </c>
      <c r="B14" s="100">
        <f>IF(収益計画・事業場内最低賃金!C16="", "", 収益計画・事業場内最低賃金!C16)</f>
        <v>0</v>
      </c>
      <c r="C14" t="s">
        <v>122</v>
      </c>
    </row>
    <row r="15" spans="1:7" x14ac:dyDescent="0.35">
      <c r="A15" s="99" t="s">
        <v>155</v>
      </c>
      <c r="B15" s="100" t="str">
        <f>IF(収益計画・事業場内最低賃金!C17="", "", 収益計画・事業場内最低賃金!C17)</f>
        <v/>
      </c>
      <c r="C15" t="s">
        <v>122</v>
      </c>
    </row>
    <row r="16" spans="1:7" x14ac:dyDescent="0.35">
      <c r="A16" s="99" t="s">
        <v>156</v>
      </c>
      <c r="B16" s="100" t="str">
        <f>IF(収益計画・事業場内最低賃金!C18="", "", 収益計画・事業場内最低賃金!C18)</f>
        <v>-</v>
      </c>
      <c r="C16" t="s">
        <v>122</v>
      </c>
    </row>
    <row r="17" spans="1:3" x14ac:dyDescent="0.35">
      <c r="A17" s="99" t="s">
        <v>157</v>
      </c>
      <c r="B17" s="100" t="str">
        <f>IF(収益計画・事業場内最低賃金!C19="", "", 収益計画・事業場内最低賃金!C19)</f>
        <v>-</v>
      </c>
      <c r="C17" t="s">
        <v>122</v>
      </c>
    </row>
    <row r="18" spans="1:3" x14ac:dyDescent="0.35">
      <c r="A18" s="99" t="s">
        <v>158</v>
      </c>
      <c r="B18" s="100" t="str">
        <f>IF(収益計画・事業場内最低賃金!C20="", "", 収益計画・事業場内最低賃金!C20)</f>
        <v/>
      </c>
      <c r="C18" t="s">
        <v>122</v>
      </c>
    </row>
    <row r="19" spans="1:3" x14ac:dyDescent="0.35">
      <c r="A19" s="99" t="s">
        <v>159</v>
      </c>
      <c r="B19" s="100" t="str">
        <f>IF(収益計画・事業場内最低賃金!C21="", "", 収益計画・事業場内最低賃金!C21)</f>
        <v>-</v>
      </c>
      <c r="C19" t="s">
        <v>122</v>
      </c>
    </row>
    <row r="20" spans="1:3" x14ac:dyDescent="0.35">
      <c r="A20" s="99" t="s">
        <v>160</v>
      </c>
      <c r="B20" s="100" t="str">
        <f>IF(収益計画・事業場内最低賃金!C22="", "", 収益計画・事業場内最低賃金!C22)</f>
        <v/>
      </c>
      <c r="C20" t="s">
        <v>122</v>
      </c>
    </row>
    <row r="21" spans="1:3" x14ac:dyDescent="0.35">
      <c r="A21" s="99" t="s">
        <v>161</v>
      </c>
      <c r="B21" s="100" t="str">
        <f>IF(収益計画・事業場内最低賃金!C23="", "", 収益計画・事業場内最低賃金!C23)</f>
        <v>-</v>
      </c>
      <c r="C21" t="s">
        <v>122</v>
      </c>
    </row>
    <row r="22" spans="1:3" x14ac:dyDescent="0.35">
      <c r="A22" s="99" t="s">
        <v>162</v>
      </c>
      <c r="B22" s="100" t="str">
        <f>IF(収益計画・事業場内最低賃金!C24="", "", 収益計画・事業場内最低賃金!C24)</f>
        <v/>
      </c>
      <c r="C22" t="s">
        <v>122</v>
      </c>
    </row>
    <row r="23" spans="1:3" x14ac:dyDescent="0.35">
      <c r="A23" s="99" t="s">
        <v>163</v>
      </c>
      <c r="B23" s="100" t="str">
        <f>IF(収益計画・事業場内最低賃金!C25="", "", 収益計画・事業場内最低賃金!C25)</f>
        <v>-</v>
      </c>
      <c r="C23" t="s">
        <v>122</v>
      </c>
    </row>
    <row r="24" spans="1:3" x14ac:dyDescent="0.35">
      <c r="A24" s="99" t="s">
        <v>164</v>
      </c>
      <c r="B24" s="100" t="str">
        <f>IF(収益計画・事業場内最低賃金!C26="", "", 収益計画・事業場内最低賃金!C26)</f>
        <v/>
      </c>
      <c r="C24" t="s">
        <v>122</v>
      </c>
    </row>
    <row r="25" spans="1:3" x14ac:dyDescent="0.35">
      <c r="A25" s="99" t="s">
        <v>165</v>
      </c>
      <c r="B25" s="100" t="str">
        <f>IF(収益計画・事業場内最低賃金!C27="", "", 収益計画・事業場内最低賃金!C27)</f>
        <v/>
      </c>
      <c r="C25" t="s">
        <v>122</v>
      </c>
    </row>
    <row r="26" spans="1:3" x14ac:dyDescent="0.35">
      <c r="A26" s="99" t="s">
        <v>166</v>
      </c>
      <c r="B26" s="100" t="str">
        <f>IF(収益計画・事業場内最低賃金!C28="", "", 収益計画・事業場内最低賃金!C28)</f>
        <v>-</v>
      </c>
      <c r="C26" t="s">
        <v>122</v>
      </c>
    </row>
    <row r="27" spans="1:3" x14ac:dyDescent="0.35">
      <c r="A27" s="99" t="s">
        <v>167</v>
      </c>
      <c r="B27" s="100" t="str">
        <f>IF(収益計画・事業場内最低賃金!C29="", "", 収益計画・事業場内最低賃金!C29)</f>
        <v>-</v>
      </c>
      <c r="C27" t="s">
        <v>122</v>
      </c>
    </row>
    <row r="28" spans="1:3" x14ac:dyDescent="0.35">
      <c r="A28" s="99" t="s">
        <v>168</v>
      </c>
      <c r="B28" s="98">
        <f>収益計画・事業場内最低賃金!D3</f>
        <v>0</v>
      </c>
      <c r="C28" t="s">
        <v>122</v>
      </c>
    </row>
    <row r="29" spans="1:3" x14ac:dyDescent="0.35">
      <c r="A29" s="99" t="s">
        <v>169</v>
      </c>
      <c r="B29" s="100" t="str">
        <f>IF(収益計画・事業場内最低賃金!D4="", "", 収益計画・事業場内最低賃金!D4)</f>
        <v/>
      </c>
      <c r="C29" t="s">
        <v>122</v>
      </c>
    </row>
    <row r="30" spans="1:3" x14ac:dyDescent="0.35">
      <c r="A30" s="99" t="s">
        <v>170</v>
      </c>
      <c r="B30" s="100" t="str">
        <f>IF(収益計画・事業場内最低賃金!D5="", "", 収益計画・事業場内最低賃金!D5)</f>
        <v/>
      </c>
      <c r="C30" t="s">
        <v>122</v>
      </c>
    </row>
    <row r="31" spans="1:3" x14ac:dyDescent="0.35">
      <c r="A31" s="99" t="s">
        <v>171</v>
      </c>
      <c r="B31" s="100" t="str">
        <f>IF(収益計画・事業場内最低賃金!D6="", "", 収益計画・事業場内最低賃金!D6)</f>
        <v>-</v>
      </c>
      <c r="C31" t="s">
        <v>122</v>
      </c>
    </row>
    <row r="32" spans="1:3" x14ac:dyDescent="0.35">
      <c r="A32" s="99" t="s">
        <v>172</v>
      </c>
      <c r="B32" s="100" t="str">
        <f>IF(収益計画・事業場内最低賃金!D7="", "", 収益計画・事業場内最低賃金!D7)</f>
        <v>-</v>
      </c>
      <c r="C32" t="s">
        <v>122</v>
      </c>
    </row>
    <row r="33" spans="1:3" x14ac:dyDescent="0.35">
      <c r="A33" s="99" t="s">
        <v>173</v>
      </c>
      <c r="B33" s="100" t="str">
        <f>IF(収益計画・事業場内最低賃金!D8="", "", 収益計画・事業場内最低賃金!D8)</f>
        <v/>
      </c>
      <c r="C33" t="s">
        <v>122</v>
      </c>
    </row>
    <row r="34" spans="1:3" x14ac:dyDescent="0.35">
      <c r="A34" s="99" t="s">
        <v>174</v>
      </c>
      <c r="B34" s="100" t="str">
        <f>IF(収益計画・事業場内最低賃金!D9="", "", 収益計画・事業場内最低賃金!D9)</f>
        <v/>
      </c>
      <c r="C34" t="s">
        <v>122</v>
      </c>
    </row>
    <row r="35" spans="1:3" x14ac:dyDescent="0.35">
      <c r="A35" s="99" t="s">
        <v>175</v>
      </c>
      <c r="B35" s="100" t="str">
        <f>IF(収益計画・事業場内最低賃金!D10="", "", 収益計画・事業場内最低賃金!D10)</f>
        <v/>
      </c>
      <c r="C35" t="s">
        <v>122</v>
      </c>
    </row>
    <row r="36" spans="1:3" x14ac:dyDescent="0.35">
      <c r="A36" s="99" t="s">
        <v>176</v>
      </c>
      <c r="B36" s="100" t="str">
        <f>IF(収益計画・事業場内最低賃金!D11="", "", 収益計画・事業場内最低賃金!D11)</f>
        <v/>
      </c>
      <c r="C36" t="s">
        <v>122</v>
      </c>
    </row>
    <row r="37" spans="1:3" x14ac:dyDescent="0.35">
      <c r="A37" s="99" t="s">
        <v>177</v>
      </c>
      <c r="B37" s="100" t="str">
        <f>IF(収益計画・事業場内最低賃金!D12="", "", 収益計画・事業場内最低賃金!D12)</f>
        <v/>
      </c>
      <c r="C37" t="s">
        <v>122</v>
      </c>
    </row>
    <row r="38" spans="1:3" x14ac:dyDescent="0.35">
      <c r="A38" s="99" t="s">
        <v>178</v>
      </c>
      <c r="B38" s="100" t="str">
        <f>IF(収益計画・事業場内最低賃金!D13="", "", 収益計画・事業場内最低賃金!D13)</f>
        <v/>
      </c>
      <c r="C38" t="s">
        <v>122</v>
      </c>
    </row>
    <row r="39" spans="1:3" x14ac:dyDescent="0.35">
      <c r="A39" s="99" t="s">
        <v>179</v>
      </c>
      <c r="B39" s="100" t="str">
        <f>IF(収益計画・事業場内最低賃金!D14="", "", 収益計画・事業場内最低賃金!D14)</f>
        <v/>
      </c>
      <c r="C39" t="s">
        <v>122</v>
      </c>
    </row>
    <row r="40" spans="1:3" x14ac:dyDescent="0.35">
      <c r="A40" s="99" t="s">
        <v>180</v>
      </c>
      <c r="B40" s="100" t="str">
        <f>IF(収益計画・事業場内最低賃金!D15="", "", 収益計画・事業場内最低賃金!D15)</f>
        <v/>
      </c>
      <c r="C40" t="s">
        <v>122</v>
      </c>
    </row>
    <row r="41" spans="1:3" x14ac:dyDescent="0.35">
      <c r="A41" s="99" t="s">
        <v>181</v>
      </c>
      <c r="B41" s="100">
        <f>IF(収益計画・事業場内最低賃金!D16="", "", 収益計画・事業場内最低賃金!D16)</f>
        <v>0</v>
      </c>
      <c r="C41" t="s">
        <v>122</v>
      </c>
    </row>
    <row r="42" spans="1:3" x14ac:dyDescent="0.35">
      <c r="A42" s="99" t="s">
        <v>182</v>
      </c>
      <c r="B42" s="100" t="str">
        <f>IF(収益計画・事業場内最低賃金!D17="", "", 収益計画・事業場内最低賃金!D17)</f>
        <v>-</v>
      </c>
      <c r="C42" t="s">
        <v>122</v>
      </c>
    </row>
    <row r="43" spans="1:3" x14ac:dyDescent="0.35">
      <c r="A43" s="99" t="s">
        <v>183</v>
      </c>
      <c r="B43" s="100" t="str">
        <f>IF(収益計画・事業場内最低賃金!D18="", "", 収益計画・事業場内最低賃金!D18)</f>
        <v>-</v>
      </c>
      <c r="C43" t="s">
        <v>122</v>
      </c>
    </row>
    <row r="44" spans="1:3" x14ac:dyDescent="0.35">
      <c r="A44" s="99" t="s">
        <v>184</v>
      </c>
      <c r="B44" s="100" t="str">
        <f>IF(収益計画・事業場内最低賃金!D19="", "", 収益計画・事業場内最低賃金!D19)</f>
        <v>-</v>
      </c>
      <c r="C44" t="s">
        <v>122</v>
      </c>
    </row>
    <row r="45" spans="1:3" x14ac:dyDescent="0.35">
      <c r="A45" s="99" t="s">
        <v>185</v>
      </c>
      <c r="B45" s="100" t="str">
        <f>IF(収益計画・事業場内最低賃金!D20="", "", 収益計画・事業場内最低賃金!D20)</f>
        <v/>
      </c>
      <c r="C45" t="s">
        <v>122</v>
      </c>
    </row>
    <row r="46" spans="1:3" x14ac:dyDescent="0.35">
      <c r="A46" s="99" t="s">
        <v>186</v>
      </c>
      <c r="B46" s="100" t="str">
        <f>IF(収益計画・事業場内最低賃金!D21="", "", 収益計画・事業場内最低賃金!D21)</f>
        <v>-</v>
      </c>
      <c r="C46" t="s">
        <v>122</v>
      </c>
    </row>
    <row r="47" spans="1:3" x14ac:dyDescent="0.35">
      <c r="A47" s="99" t="s">
        <v>187</v>
      </c>
      <c r="B47" s="100" t="str">
        <f>IF(収益計画・事業場内最低賃金!D22="", "", 収益計画・事業場内最低賃金!D22)</f>
        <v/>
      </c>
      <c r="C47" t="s">
        <v>122</v>
      </c>
    </row>
    <row r="48" spans="1:3" x14ac:dyDescent="0.35">
      <c r="A48" s="99" t="s">
        <v>188</v>
      </c>
      <c r="B48" s="100" t="str">
        <f>IF(収益計画・事業場内最低賃金!D23="", "", 収益計画・事業場内最低賃金!D23)</f>
        <v>-</v>
      </c>
      <c r="C48" t="s">
        <v>122</v>
      </c>
    </row>
    <row r="49" spans="1:3" x14ac:dyDescent="0.35">
      <c r="A49" s="99" t="s">
        <v>189</v>
      </c>
      <c r="B49" s="100" t="str">
        <f>IF(収益計画・事業場内最低賃金!D24="", "", 収益計画・事業場内最低賃金!D24)</f>
        <v/>
      </c>
      <c r="C49" t="s">
        <v>122</v>
      </c>
    </row>
    <row r="50" spans="1:3" x14ac:dyDescent="0.35">
      <c r="A50" s="99" t="s">
        <v>190</v>
      </c>
      <c r="B50" s="100" t="str">
        <f>IF(収益計画・事業場内最低賃金!D25="", "", 収益計画・事業場内最低賃金!D25)</f>
        <v>-</v>
      </c>
      <c r="C50" t="s">
        <v>122</v>
      </c>
    </row>
    <row r="51" spans="1:3" x14ac:dyDescent="0.35">
      <c r="A51" s="99" t="s">
        <v>191</v>
      </c>
      <c r="B51" s="100" t="str">
        <f>IF(収益計画・事業場内最低賃金!D26="", "", 収益計画・事業場内最低賃金!D26)</f>
        <v/>
      </c>
      <c r="C51" t="s">
        <v>122</v>
      </c>
    </row>
    <row r="52" spans="1:3" x14ac:dyDescent="0.35">
      <c r="A52" s="99" t="s">
        <v>192</v>
      </c>
      <c r="B52" s="100" t="str">
        <f>IF(収益計画・事業場内最低賃金!D27="", "", 収益計画・事業場内最低賃金!D27)</f>
        <v/>
      </c>
      <c r="C52" t="s">
        <v>122</v>
      </c>
    </row>
    <row r="53" spans="1:3" x14ac:dyDescent="0.35">
      <c r="A53" s="99" t="s">
        <v>193</v>
      </c>
      <c r="B53" s="100" t="str">
        <f>IF(収益計画・事業場内最低賃金!D28="", "", 収益計画・事業場内最低賃金!D28)</f>
        <v>-</v>
      </c>
      <c r="C53" t="s">
        <v>122</v>
      </c>
    </row>
    <row r="54" spans="1:3" x14ac:dyDescent="0.35">
      <c r="A54" s="99" t="s">
        <v>194</v>
      </c>
      <c r="B54" s="100" t="str">
        <f>IF(収益計画・事業場内最低賃金!D29="", "", 収益計画・事業場内最低賃金!D29)</f>
        <v>-</v>
      </c>
      <c r="C54" t="s">
        <v>122</v>
      </c>
    </row>
    <row r="55" spans="1:3" x14ac:dyDescent="0.35">
      <c r="A55" s="99" t="s">
        <v>195</v>
      </c>
      <c r="B55" s="98" t="str">
        <f>収益計画・事業場内最低賃金!E3</f>
        <v/>
      </c>
      <c r="C55" t="s">
        <v>122</v>
      </c>
    </row>
    <row r="56" spans="1:3" x14ac:dyDescent="0.35">
      <c r="A56" s="99" t="s">
        <v>196</v>
      </c>
      <c r="B56" s="100" t="str">
        <f>IF(収益計画・事業場内最低賃金!E4="", "", 収益計画・事業場内最低賃金!E4)</f>
        <v/>
      </c>
      <c r="C56" t="s">
        <v>122</v>
      </c>
    </row>
    <row r="57" spans="1:3" x14ac:dyDescent="0.35">
      <c r="A57" s="99" t="s">
        <v>197</v>
      </c>
      <c r="B57" s="100" t="str">
        <f>IF(収益計画・事業場内最低賃金!E5="", "", 収益計画・事業場内最低賃金!E5)</f>
        <v/>
      </c>
      <c r="C57" t="s">
        <v>122</v>
      </c>
    </row>
    <row r="58" spans="1:3" x14ac:dyDescent="0.35">
      <c r="A58" s="99" t="s">
        <v>198</v>
      </c>
      <c r="B58" s="100" t="str">
        <f>IF(収益計画・事業場内最低賃金!E6="", "", 収益計画・事業場内最低賃金!E6)</f>
        <v>-</v>
      </c>
      <c r="C58" t="s">
        <v>122</v>
      </c>
    </row>
    <row r="59" spans="1:3" x14ac:dyDescent="0.35">
      <c r="A59" s="99" t="s">
        <v>199</v>
      </c>
      <c r="B59" s="100" t="str">
        <f>IF(収益計画・事業場内最低賃金!E7="", "", 収益計画・事業場内最低賃金!E7)</f>
        <v/>
      </c>
      <c r="C59" t="s">
        <v>122</v>
      </c>
    </row>
    <row r="60" spans="1:3" x14ac:dyDescent="0.35">
      <c r="A60" s="99" t="s">
        <v>200</v>
      </c>
      <c r="B60" s="100" t="str">
        <f>IF(収益計画・事業場内最低賃金!E8="", "", 収益計画・事業場内最低賃金!E8)</f>
        <v/>
      </c>
      <c r="C60" t="s">
        <v>122</v>
      </c>
    </row>
    <row r="61" spans="1:3" x14ac:dyDescent="0.35">
      <c r="A61" s="99" t="s">
        <v>201</v>
      </c>
      <c r="B61" s="100" t="str">
        <f>IF(収益計画・事業場内最低賃金!E9="", "", 収益計画・事業場内最低賃金!E9)</f>
        <v/>
      </c>
      <c r="C61" t="s">
        <v>122</v>
      </c>
    </row>
    <row r="62" spans="1:3" x14ac:dyDescent="0.35">
      <c r="A62" s="99" t="s">
        <v>202</v>
      </c>
      <c r="B62" s="100" t="str">
        <f>IF(収益計画・事業場内最低賃金!E10="", "", 収益計画・事業場内最低賃金!E10)</f>
        <v/>
      </c>
      <c r="C62" t="s">
        <v>122</v>
      </c>
    </row>
    <row r="63" spans="1:3" x14ac:dyDescent="0.35">
      <c r="A63" s="99" t="s">
        <v>203</v>
      </c>
      <c r="B63" s="100" t="str">
        <f>IF(収益計画・事業場内最低賃金!E11="", "", 収益計画・事業場内最低賃金!E11)</f>
        <v/>
      </c>
      <c r="C63" t="s">
        <v>122</v>
      </c>
    </row>
    <row r="64" spans="1:3" x14ac:dyDescent="0.35">
      <c r="A64" s="99" t="s">
        <v>204</v>
      </c>
      <c r="B64" s="100" t="str">
        <f>IF(収益計画・事業場内最低賃金!E12="", "", 収益計画・事業場内最低賃金!E12)</f>
        <v/>
      </c>
      <c r="C64" t="s">
        <v>122</v>
      </c>
    </row>
    <row r="65" spans="1:3" x14ac:dyDescent="0.35">
      <c r="A65" s="99" t="s">
        <v>205</v>
      </c>
      <c r="B65" s="100" t="str">
        <f>IF(収益計画・事業場内最低賃金!E13="", "", 収益計画・事業場内最低賃金!E13)</f>
        <v/>
      </c>
      <c r="C65" t="s">
        <v>122</v>
      </c>
    </row>
    <row r="66" spans="1:3" x14ac:dyDescent="0.35">
      <c r="A66" s="99" t="s">
        <v>206</v>
      </c>
      <c r="B66" s="100" t="str">
        <f>IF(収益計画・事業場内最低賃金!E14="", "", 収益計画・事業場内最低賃金!E14)</f>
        <v/>
      </c>
      <c r="C66" t="s">
        <v>122</v>
      </c>
    </row>
    <row r="67" spans="1:3" x14ac:dyDescent="0.35">
      <c r="A67" s="99" t="s">
        <v>207</v>
      </c>
      <c r="B67" s="100" t="str">
        <f>IF(収益計画・事業場内最低賃金!E15="", "", 収益計画・事業場内最低賃金!E15)</f>
        <v/>
      </c>
      <c r="C67" t="s">
        <v>122</v>
      </c>
    </row>
    <row r="68" spans="1:3" x14ac:dyDescent="0.35">
      <c r="A68" s="99" t="s">
        <v>208</v>
      </c>
      <c r="B68" s="100">
        <f>IF(収益計画・事業場内最低賃金!E16="", "", 収益計画・事業場内最低賃金!E16)</f>
        <v>0</v>
      </c>
      <c r="C68" t="s">
        <v>122</v>
      </c>
    </row>
    <row r="69" spans="1:3" x14ac:dyDescent="0.35">
      <c r="A69" s="99" t="s">
        <v>209</v>
      </c>
      <c r="B69" s="100" t="str">
        <f>IF(収益計画・事業場内最低賃金!E17="", "", 収益計画・事業場内最低賃金!E17)</f>
        <v>-</v>
      </c>
      <c r="C69" t="s">
        <v>122</v>
      </c>
    </row>
    <row r="70" spans="1:3" x14ac:dyDescent="0.35">
      <c r="A70" s="99" t="s">
        <v>210</v>
      </c>
      <c r="B70" s="100" t="str">
        <f>IF(収益計画・事業場内最低賃金!E18="", "", 収益計画・事業場内最低賃金!E18)</f>
        <v/>
      </c>
      <c r="C70" t="s">
        <v>122</v>
      </c>
    </row>
    <row r="71" spans="1:3" x14ac:dyDescent="0.35">
      <c r="A71" s="99" t="s">
        <v>211</v>
      </c>
      <c r="B71" s="100" t="str">
        <f>IF(収益計画・事業場内最低賃金!E19="", "", 収益計画・事業場内最低賃金!E19)</f>
        <v/>
      </c>
      <c r="C71" t="s">
        <v>122</v>
      </c>
    </row>
    <row r="72" spans="1:3" x14ac:dyDescent="0.35">
      <c r="A72" s="99" t="s">
        <v>212</v>
      </c>
      <c r="B72" s="100" t="str">
        <f>IF(収益計画・事業場内最低賃金!E20="", "", 収益計画・事業場内最低賃金!E20)</f>
        <v/>
      </c>
      <c r="C72" t="s">
        <v>122</v>
      </c>
    </row>
    <row r="73" spans="1:3" x14ac:dyDescent="0.35">
      <c r="A73" s="99" t="s">
        <v>213</v>
      </c>
      <c r="B73" s="100" t="str">
        <f>IF(収益計画・事業場内最低賃金!E21="", "", 収益計画・事業場内最低賃金!E21)</f>
        <v/>
      </c>
      <c r="C73" t="s">
        <v>122</v>
      </c>
    </row>
    <row r="74" spans="1:3" x14ac:dyDescent="0.35">
      <c r="A74" s="99" t="s">
        <v>214</v>
      </c>
      <c r="B74" s="100" t="str">
        <f>IF(収益計画・事業場内最低賃金!E22="", "", 収益計画・事業場内最低賃金!E22)</f>
        <v/>
      </c>
      <c r="C74" t="s">
        <v>122</v>
      </c>
    </row>
    <row r="75" spans="1:3" x14ac:dyDescent="0.35">
      <c r="A75" s="99" t="s">
        <v>215</v>
      </c>
      <c r="B75" s="100" t="str">
        <f>IF(収益計画・事業場内最低賃金!E23="", "", 収益計画・事業場内最低賃金!E23)</f>
        <v/>
      </c>
      <c r="C75" t="s">
        <v>122</v>
      </c>
    </row>
    <row r="76" spans="1:3" x14ac:dyDescent="0.35">
      <c r="A76" s="99" t="s">
        <v>216</v>
      </c>
      <c r="B76" s="100" t="str">
        <f>IF(収益計画・事業場内最低賃金!E24="", "", 収益計画・事業場内最低賃金!E24)</f>
        <v/>
      </c>
      <c r="C76" t="s">
        <v>122</v>
      </c>
    </row>
    <row r="77" spans="1:3" x14ac:dyDescent="0.35">
      <c r="A77" s="99" t="s">
        <v>217</v>
      </c>
      <c r="B77" s="100" t="str">
        <f>IF(収益計画・事業場内最低賃金!E25="", "", 収益計画・事業場内最低賃金!E25)</f>
        <v/>
      </c>
      <c r="C77" t="s">
        <v>122</v>
      </c>
    </row>
    <row r="78" spans="1:3" x14ac:dyDescent="0.35">
      <c r="A78" s="99" t="s">
        <v>218</v>
      </c>
      <c r="B78" s="100" t="str">
        <f>IF(収益計画・事業場内最低賃金!E26="", "", 収益計画・事業場内最低賃金!E26)</f>
        <v/>
      </c>
      <c r="C78" t="s">
        <v>122</v>
      </c>
    </row>
    <row r="79" spans="1:3" x14ac:dyDescent="0.35">
      <c r="A79" s="99" t="s">
        <v>219</v>
      </c>
      <c r="B79" s="100" t="str">
        <f>IF(収益計画・事業場内最低賃金!E27="", "", 収益計画・事業場内最低賃金!E27)</f>
        <v/>
      </c>
      <c r="C79" t="s">
        <v>122</v>
      </c>
    </row>
    <row r="80" spans="1:3" x14ac:dyDescent="0.35">
      <c r="A80" s="99" t="s">
        <v>220</v>
      </c>
      <c r="B80" s="100" t="str">
        <f>IF(収益計画・事業場内最低賃金!E28="", "", 収益計画・事業場内最低賃金!E28)</f>
        <v/>
      </c>
      <c r="C80" t="s">
        <v>122</v>
      </c>
    </row>
    <row r="81" spans="1:3" x14ac:dyDescent="0.35">
      <c r="A81" s="99" t="s">
        <v>221</v>
      </c>
      <c r="B81" s="100" t="str">
        <f>IF(収益計画・事業場内最低賃金!E29="", "", 収益計画・事業場内最低賃金!E29)</f>
        <v/>
      </c>
      <c r="C81" t="s">
        <v>122</v>
      </c>
    </row>
    <row r="82" spans="1:3" x14ac:dyDescent="0.35">
      <c r="A82" s="99" t="s">
        <v>222</v>
      </c>
      <c r="B82" s="98" t="str">
        <f>収益計画・事業場内最低賃金!F3</f>
        <v/>
      </c>
      <c r="C82" t="s">
        <v>122</v>
      </c>
    </row>
    <row r="83" spans="1:3" x14ac:dyDescent="0.35">
      <c r="A83" s="99" t="s">
        <v>223</v>
      </c>
      <c r="B83" s="100" t="str">
        <f>IF(収益計画・事業場内最低賃金!F4="", "", 収益計画・事業場内最低賃金!F4)</f>
        <v/>
      </c>
      <c r="C83" t="s">
        <v>122</v>
      </c>
    </row>
    <row r="84" spans="1:3" x14ac:dyDescent="0.35">
      <c r="A84" s="99" t="s">
        <v>224</v>
      </c>
      <c r="B84" s="100" t="str">
        <f>IF(収益計画・事業場内最低賃金!F5="", "", 収益計画・事業場内最低賃金!F5)</f>
        <v/>
      </c>
      <c r="C84" t="s">
        <v>122</v>
      </c>
    </row>
    <row r="85" spans="1:3" x14ac:dyDescent="0.35">
      <c r="A85" s="99" t="s">
        <v>225</v>
      </c>
      <c r="B85" s="100" t="str">
        <f>IF(収益計画・事業場内最低賃金!F6="", "", 収益計画・事業場内最低賃金!F6)</f>
        <v>-</v>
      </c>
      <c r="C85" t="s">
        <v>122</v>
      </c>
    </row>
    <row r="86" spans="1:3" x14ac:dyDescent="0.35">
      <c r="A86" s="99" t="s">
        <v>226</v>
      </c>
      <c r="B86" s="100" t="str">
        <f>IF(収益計画・事業場内最低賃金!F7="", "", 収益計画・事業場内最低賃金!F7)</f>
        <v/>
      </c>
      <c r="C86" t="s">
        <v>122</v>
      </c>
    </row>
    <row r="87" spans="1:3" x14ac:dyDescent="0.35">
      <c r="A87" s="99" t="s">
        <v>227</v>
      </c>
      <c r="B87" s="100" t="str">
        <f>IF(収益計画・事業場内最低賃金!F8="", "", 収益計画・事業場内最低賃金!F8)</f>
        <v/>
      </c>
      <c r="C87" t="s">
        <v>122</v>
      </c>
    </row>
    <row r="88" spans="1:3" x14ac:dyDescent="0.35">
      <c r="A88" s="99" t="s">
        <v>228</v>
      </c>
      <c r="B88" s="100" t="str">
        <f>IF(収益計画・事業場内最低賃金!F9="", "", 収益計画・事業場内最低賃金!F9)</f>
        <v/>
      </c>
      <c r="C88" t="s">
        <v>122</v>
      </c>
    </row>
    <row r="89" spans="1:3" x14ac:dyDescent="0.35">
      <c r="A89" s="99" t="s">
        <v>229</v>
      </c>
      <c r="B89" s="100" t="str">
        <f>IF(収益計画・事業場内最低賃金!F10="", "", 収益計画・事業場内最低賃金!F10)</f>
        <v/>
      </c>
      <c r="C89" t="s">
        <v>122</v>
      </c>
    </row>
    <row r="90" spans="1:3" x14ac:dyDescent="0.35">
      <c r="A90" s="99" t="s">
        <v>230</v>
      </c>
      <c r="B90" s="100" t="str">
        <f>IF(収益計画・事業場内最低賃金!F11="", "", 収益計画・事業場内最低賃金!F11)</f>
        <v/>
      </c>
      <c r="C90" t="s">
        <v>122</v>
      </c>
    </row>
    <row r="91" spans="1:3" x14ac:dyDescent="0.35">
      <c r="A91" s="99" t="s">
        <v>231</v>
      </c>
      <c r="B91" s="100" t="str">
        <f>IF(収益計画・事業場内最低賃金!F12="", "", 収益計画・事業場内最低賃金!F12)</f>
        <v/>
      </c>
      <c r="C91" t="s">
        <v>122</v>
      </c>
    </row>
    <row r="92" spans="1:3" x14ac:dyDescent="0.35">
      <c r="A92" s="99" t="s">
        <v>232</v>
      </c>
      <c r="B92" s="100" t="str">
        <f>IF(収益計画・事業場内最低賃金!F13="", "", 収益計画・事業場内最低賃金!F13)</f>
        <v/>
      </c>
      <c r="C92" t="s">
        <v>122</v>
      </c>
    </row>
    <row r="93" spans="1:3" x14ac:dyDescent="0.35">
      <c r="A93" s="99" t="s">
        <v>233</v>
      </c>
      <c r="B93" s="100" t="str">
        <f>IF(収益計画・事業場内最低賃金!F14="", "", 収益計画・事業場内最低賃金!F14)</f>
        <v/>
      </c>
      <c r="C93" t="s">
        <v>122</v>
      </c>
    </row>
    <row r="94" spans="1:3" x14ac:dyDescent="0.35">
      <c r="A94" s="99" t="s">
        <v>234</v>
      </c>
      <c r="B94" s="100" t="str">
        <f>IF(収益計画・事業場内最低賃金!F15="", "", 収益計画・事業場内最低賃金!F15)</f>
        <v/>
      </c>
      <c r="C94" t="s">
        <v>122</v>
      </c>
    </row>
    <row r="95" spans="1:3" x14ac:dyDescent="0.35">
      <c r="A95" s="99" t="s">
        <v>235</v>
      </c>
      <c r="B95" s="100">
        <f>IF(収益計画・事業場内最低賃金!F16="", "", 収益計画・事業場内最低賃金!F16)</f>
        <v>0</v>
      </c>
      <c r="C95" t="s">
        <v>122</v>
      </c>
    </row>
    <row r="96" spans="1:3" x14ac:dyDescent="0.35">
      <c r="A96" s="99" t="s">
        <v>236</v>
      </c>
      <c r="B96" s="100" t="str">
        <f>IF(収益計画・事業場内最低賃金!F17="", "", 収益計画・事業場内最低賃金!F17)</f>
        <v>-</v>
      </c>
      <c r="C96" t="s">
        <v>122</v>
      </c>
    </row>
    <row r="97" spans="1:3" x14ac:dyDescent="0.35">
      <c r="A97" s="99" t="s">
        <v>237</v>
      </c>
      <c r="B97" s="100" t="str">
        <f>IF(収益計画・事業場内最低賃金!F18="", "", 収益計画・事業場内最低賃金!F18)</f>
        <v/>
      </c>
      <c r="C97" t="s">
        <v>122</v>
      </c>
    </row>
    <row r="98" spans="1:3" x14ac:dyDescent="0.35">
      <c r="A98" s="99" t="s">
        <v>238</v>
      </c>
      <c r="B98" s="100" t="str">
        <f>IF(収益計画・事業場内最低賃金!F19="", "", 収益計画・事業場内最低賃金!F19)</f>
        <v/>
      </c>
      <c r="C98" t="s">
        <v>122</v>
      </c>
    </row>
    <row r="99" spans="1:3" x14ac:dyDescent="0.35">
      <c r="A99" s="99" t="s">
        <v>239</v>
      </c>
      <c r="B99" s="100" t="str">
        <f>IF(収益計画・事業場内最低賃金!F20="", "", 収益計画・事業場内最低賃金!F20)</f>
        <v/>
      </c>
      <c r="C99" t="s">
        <v>122</v>
      </c>
    </row>
    <row r="100" spans="1:3" x14ac:dyDescent="0.35">
      <c r="A100" s="99" t="s">
        <v>240</v>
      </c>
      <c r="B100" s="100" t="str">
        <f>IF(収益計画・事業場内最低賃金!F21="", "", 収益計画・事業場内最低賃金!F21)</f>
        <v/>
      </c>
      <c r="C100" t="s">
        <v>122</v>
      </c>
    </row>
    <row r="101" spans="1:3" x14ac:dyDescent="0.35">
      <c r="A101" s="99" t="s">
        <v>241</v>
      </c>
      <c r="B101" s="100" t="str">
        <f>IF(収益計画・事業場内最低賃金!F22="", "", 収益計画・事業場内最低賃金!F22)</f>
        <v/>
      </c>
      <c r="C101" t="s">
        <v>122</v>
      </c>
    </row>
    <row r="102" spans="1:3" x14ac:dyDescent="0.35">
      <c r="A102" s="99" t="s">
        <v>242</v>
      </c>
      <c r="B102" s="100" t="str">
        <f>IF(収益計画・事業場内最低賃金!F23="", "", 収益計画・事業場内最低賃金!F23)</f>
        <v/>
      </c>
      <c r="C102" t="s">
        <v>122</v>
      </c>
    </row>
    <row r="103" spans="1:3" x14ac:dyDescent="0.35">
      <c r="A103" s="99" t="s">
        <v>243</v>
      </c>
      <c r="B103" s="100" t="str">
        <f>IF(収益計画・事業場内最低賃金!F24="", "", 収益計画・事業場内最低賃金!F24)</f>
        <v/>
      </c>
      <c r="C103" t="s">
        <v>122</v>
      </c>
    </row>
    <row r="104" spans="1:3" x14ac:dyDescent="0.35">
      <c r="A104" s="99" t="s">
        <v>244</v>
      </c>
      <c r="B104" s="100" t="str">
        <f>IF(収益計画・事業場内最低賃金!F25="", "", 収益計画・事業場内最低賃金!F25)</f>
        <v/>
      </c>
      <c r="C104" t="s">
        <v>122</v>
      </c>
    </row>
    <row r="105" spans="1:3" x14ac:dyDescent="0.35">
      <c r="A105" s="99" t="s">
        <v>245</v>
      </c>
      <c r="B105" s="100" t="str">
        <f>IF(収益計画・事業場内最低賃金!F26="", "", 収益計画・事業場内最低賃金!F26)</f>
        <v/>
      </c>
      <c r="C105" t="s">
        <v>122</v>
      </c>
    </row>
    <row r="106" spans="1:3" x14ac:dyDescent="0.35">
      <c r="A106" s="99" t="s">
        <v>246</v>
      </c>
      <c r="B106" s="100" t="str">
        <f>IF(収益計画・事業場内最低賃金!F27="", "", 収益計画・事業場内最低賃金!F27)</f>
        <v/>
      </c>
      <c r="C106" t="s">
        <v>122</v>
      </c>
    </row>
    <row r="107" spans="1:3" x14ac:dyDescent="0.35">
      <c r="A107" s="99" t="s">
        <v>247</v>
      </c>
      <c r="B107" s="100" t="str">
        <f>IF(収益計画・事業場内最低賃金!F28="", "", 収益計画・事業場内最低賃金!F28)</f>
        <v/>
      </c>
      <c r="C107" t="s">
        <v>122</v>
      </c>
    </row>
    <row r="108" spans="1:3" x14ac:dyDescent="0.35">
      <c r="A108" s="99" t="s">
        <v>248</v>
      </c>
      <c r="B108" s="100" t="str">
        <f>IF(収益計画・事業場内最低賃金!F29="", "", 収益計画・事業場内最低賃金!F29)</f>
        <v/>
      </c>
      <c r="C108" t="s">
        <v>122</v>
      </c>
    </row>
    <row r="109" spans="1:3" x14ac:dyDescent="0.35">
      <c r="A109" s="99" t="s">
        <v>249</v>
      </c>
      <c r="B109" s="98" t="str">
        <f>収益計画・事業場内最低賃金!G3</f>
        <v/>
      </c>
      <c r="C109" t="s">
        <v>122</v>
      </c>
    </row>
    <row r="110" spans="1:3" x14ac:dyDescent="0.35">
      <c r="A110" s="99" t="s">
        <v>250</v>
      </c>
      <c r="B110" s="100" t="str">
        <f>IF(収益計画・事業場内最低賃金!G4="", "", 収益計画・事業場内最低賃金!G4)</f>
        <v/>
      </c>
      <c r="C110" t="s">
        <v>122</v>
      </c>
    </row>
    <row r="111" spans="1:3" x14ac:dyDescent="0.35">
      <c r="A111" s="99" t="s">
        <v>251</v>
      </c>
      <c r="B111" s="100" t="str">
        <f>IF(収益計画・事業場内最低賃金!G5="", "", 収益計画・事業場内最低賃金!G5)</f>
        <v/>
      </c>
      <c r="C111" t="s">
        <v>122</v>
      </c>
    </row>
    <row r="112" spans="1:3" x14ac:dyDescent="0.35">
      <c r="A112" s="99" t="s">
        <v>252</v>
      </c>
      <c r="B112" s="100" t="str">
        <f>IF(収益計画・事業場内最低賃金!G6="", "", 収益計画・事業場内最低賃金!G6)</f>
        <v>-</v>
      </c>
      <c r="C112" t="s">
        <v>122</v>
      </c>
    </row>
    <row r="113" spans="1:3" x14ac:dyDescent="0.35">
      <c r="A113" s="99" t="s">
        <v>253</v>
      </c>
      <c r="B113" s="100" t="str">
        <f>IF(収益計画・事業場内最低賃金!G7="", "", 収益計画・事業場内最低賃金!G7)</f>
        <v/>
      </c>
      <c r="C113" t="s">
        <v>122</v>
      </c>
    </row>
    <row r="114" spans="1:3" x14ac:dyDescent="0.35">
      <c r="A114" s="99" t="s">
        <v>254</v>
      </c>
      <c r="B114" s="100" t="str">
        <f>IF(収益計画・事業場内最低賃金!G8="", "", 収益計画・事業場内最低賃金!G8)</f>
        <v/>
      </c>
      <c r="C114" t="s">
        <v>122</v>
      </c>
    </row>
    <row r="115" spans="1:3" x14ac:dyDescent="0.35">
      <c r="A115" s="99" t="s">
        <v>255</v>
      </c>
      <c r="B115" s="100" t="str">
        <f>IF(収益計画・事業場内最低賃金!G9="", "", 収益計画・事業場内最低賃金!G9)</f>
        <v/>
      </c>
      <c r="C115" t="s">
        <v>122</v>
      </c>
    </row>
    <row r="116" spans="1:3" x14ac:dyDescent="0.35">
      <c r="A116" s="99" t="s">
        <v>256</v>
      </c>
      <c r="B116" s="100" t="str">
        <f>IF(収益計画・事業場内最低賃金!G10="", "", 収益計画・事業場内最低賃金!G10)</f>
        <v/>
      </c>
      <c r="C116" t="s">
        <v>122</v>
      </c>
    </row>
    <row r="117" spans="1:3" x14ac:dyDescent="0.35">
      <c r="A117" s="99" t="s">
        <v>257</v>
      </c>
      <c r="B117" s="100" t="str">
        <f>IF(収益計画・事業場内最低賃金!G11="", "", 収益計画・事業場内最低賃金!G11)</f>
        <v/>
      </c>
      <c r="C117" t="s">
        <v>122</v>
      </c>
    </row>
    <row r="118" spans="1:3" x14ac:dyDescent="0.35">
      <c r="A118" s="99" t="s">
        <v>258</v>
      </c>
      <c r="B118" s="100" t="str">
        <f>IF(収益計画・事業場内最低賃金!G12="", "", 収益計画・事業場内最低賃金!G12)</f>
        <v/>
      </c>
      <c r="C118" t="s">
        <v>122</v>
      </c>
    </row>
    <row r="119" spans="1:3" x14ac:dyDescent="0.35">
      <c r="A119" s="99" t="s">
        <v>259</v>
      </c>
      <c r="B119" s="100" t="str">
        <f>IF(収益計画・事業場内最低賃金!G13="", "", 収益計画・事業場内最低賃金!G13)</f>
        <v/>
      </c>
      <c r="C119" t="s">
        <v>122</v>
      </c>
    </row>
    <row r="120" spans="1:3" x14ac:dyDescent="0.35">
      <c r="A120" s="99" t="s">
        <v>260</v>
      </c>
      <c r="B120" s="100" t="str">
        <f>IF(収益計画・事業場内最低賃金!G14="", "", 収益計画・事業場内最低賃金!G14)</f>
        <v/>
      </c>
      <c r="C120" t="s">
        <v>122</v>
      </c>
    </row>
    <row r="121" spans="1:3" x14ac:dyDescent="0.35">
      <c r="A121" s="99" t="s">
        <v>261</v>
      </c>
      <c r="B121" s="100" t="str">
        <f>IF(収益計画・事業場内最低賃金!G15="", "", 収益計画・事業場内最低賃金!G15)</f>
        <v/>
      </c>
      <c r="C121" t="s">
        <v>122</v>
      </c>
    </row>
    <row r="122" spans="1:3" x14ac:dyDescent="0.35">
      <c r="A122" s="99" t="s">
        <v>262</v>
      </c>
      <c r="B122" s="100">
        <f>IF(収益計画・事業場内最低賃金!G16="", "", 収益計画・事業場内最低賃金!G16)</f>
        <v>0</v>
      </c>
      <c r="C122" t="s">
        <v>122</v>
      </c>
    </row>
    <row r="123" spans="1:3" x14ac:dyDescent="0.35">
      <c r="A123" s="99" t="s">
        <v>263</v>
      </c>
      <c r="B123" s="100" t="str">
        <f>IF(収益計画・事業場内最低賃金!G17="", "", 収益計画・事業場内最低賃金!G17)</f>
        <v>-</v>
      </c>
      <c r="C123" t="s">
        <v>122</v>
      </c>
    </row>
    <row r="124" spans="1:3" x14ac:dyDescent="0.35">
      <c r="A124" s="99" t="s">
        <v>264</v>
      </c>
      <c r="B124" s="100" t="str">
        <f>IF(収益計画・事業場内最低賃金!G18="", "", 収益計画・事業場内最低賃金!G18)</f>
        <v/>
      </c>
      <c r="C124" t="s">
        <v>122</v>
      </c>
    </row>
    <row r="125" spans="1:3" x14ac:dyDescent="0.35">
      <c r="A125" s="99" t="s">
        <v>265</v>
      </c>
      <c r="B125" s="100" t="str">
        <f>IF(収益計画・事業場内最低賃金!G19="", "", 収益計画・事業場内最低賃金!G19)</f>
        <v/>
      </c>
      <c r="C125" t="s">
        <v>122</v>
      </c>
    </row>
    <row r="126" spans="1:3" x14ac:dyDescent="0.35">
      <c r="A126" s="99" t="s">
        <v>266</v>
      </c>
      <c r="B126" s="100" t="str">
        <f>IF(収益計画・事業場内最低賃金!G20="", "", 収益計画・事業場内最低賃金!G20)</f>
        <v/>
      </c>
      <c r="C126" t="s">
        <v>122</v>
      </c>
    </row>
    <row r="127" spans="1:3" x14ac:dyDescent="0.35">
      <c r="A127" s="99" t="s">
        <v>267</v>
      </c>
      <c r="B127" s="100" t="str">
        <f>IF(収益計画・事業場内最低賃金!G21="", "", 収益計画・事業場内最低賃金!G21)</f>
        <v/>
      </c>
      <c r="C127" t="s">
        <v>122</v>
      </c>
    </row>
    <row r="128" spans="1:3" x14ac:dyDescent="0.35">
      <c r="A128" s="99" t="s">
        <v>268</v>
      </c>
      <c r="B128" s="100" t="str">
        <f>IF(収益計画・事業場内最低賃金!G22="", "", 収益計画・事業場内最低賃金!G22)</f>
        <v/>
      </c>
      <c r="C128" t="s">
        <v>122</v>
      </c>
    </row>
    <row r="129" spans="1:3" x14ac:dyDescent="0.35">
      <c r="A129" s="99" t="s">
        <v>269</v>
      </c>
      <c r="B129" s="100" t="str">
        <f>IF(収益計画・事業場内最低賃金!G23="", "", 収益計画・事業場内最低賃金!G23)</f>
        <v/>
      </c>
      <c r="C129" t="s">
        <v>122</v>
      </c>
    </row>
    <row r="130" spans="1:3" x14ac:dyDescent="0.35">
      <c r="A130" s="99" t="s">
        <v>270</v>
      </c>
      <c r="B130" s="100" t="str">
        <f>IF(収益計画・事業場内最低賃金!G24="", "", 収益計画・事業場内最低賃金!G24)</f>
        <v/>
      </c>
      <c r="C130" t="s">
        <v>122</v>
      </c>
    </row>
    <row r="131" spans="1:3" x14ac:dyDescent="0.35">
      <c r="A131" s="99" t="s">
        <v>271</v>
      </c>
      <c r="B131" s="100" t="str">
        <f>IF(収益計画・事業場内最低賃金!G25="", "", 収益計画・事業場内最低賃金!G25)</f>
        <v/>
      </c>
      <c r="C131" t="s">
        <v>122</v>
      </c>
    </row>
    <row r="132" spans="1:3" x14ac:dyDescent="0.35">
      <c r="A132" s="99" t="s">
        <v>272</v>
      </c>
      <c r="B132" s="100" t="str">
        <f>IF(収益計画・事業場内最低賃金!G26="", "", 収益計画・事業場内最低賃金!G26)</f>
        <v/>
      </c>
      <c r="C132" t="s">
        <v>122</v>
      </c>
    </row>
    <row r="133" spans="1:3" x14ac:dyDescent="0.35">
      <c r="A133" s="99" t="s">
        <v>273</v>
      </c>
      <c r="B133" s="100" t="str">
        <f>IF(収益計画・事業場内最低賃金!G27="", "", 収益計画・事業場内最低賃金!G27)</f>
        <v/>
      </c>
      <c r="C133" t="s">
        <v>122</v>
      </c>
    </row>
    <row r="134" spans="1:3" x14ac:dyDescent="0.35">
      <c r="A134" s="99" t="s">
        <v>274</v>
      </c>
      <c r="B134" s="100" t="str">
        <f>IF(収益計画・事業場内最低賃金!G28="", "", 収益計画・事業場内最低賃金!G28)</f>
        <v/>
      </c>
      <c r="C134" t="s">
        <v>122</v>
      </c>
    </row>
    <row r="135" spans="1:3" x14ac:dyDescent="0.35">
      <c r="A135" s="99" t="s">
        <v>275</v>
      </c>
      <c r="B135" s="100" t="str">
        <f>IF(収益計画・事業場内最低賃金!G29="", "", 収益計画・事業場内最低賃金!G29)</f>
        <v/>
      </c>
      <c r="C135" t="s">
        <v>122</v>
      </c>
    </row>
    <row r="136" spans="1:3" x14ac:dyDescent="0.35">
      <c r="A136" s="99" t="s">
        <v>276</v>
      </c>
      <c r="B136" s="98" t="str">
        <f>収益計画・事業場内最低賃金!H3</f>
        <v/>
      </c>
      <c r="C136" t="s">
        <v>122</v>
      </c>
    </row>
    <row r="137" spans="1:3" x14ac:dyDescent="0.35">
      <c r="A137" s="99" t="s">
        <v>277</v>
      </c>
      <c r="B137" s="100" t="str">
        <f>IF(収益計画・事業場内最低賃金!H4="", "", 収益計画・事業場内最低賃金!H4)</f>
        <v/>
      </c>
      <c r="C137" t="s">
        <v>122</v>
      </c>
    </row>
    <row r="138" spans="1:3" x14ac:dyDescent="0.35">
      <c r="A138" s="99" t="s">
        <v>278</v>
      </c>
      <c r="B138" s="100" t="str">
        <f>IF(収益計画・事業場内最低賃金!H5="", "", 収益計画・事業場内最低賃金!H5)</f>
        <v/>
      </c>
      <c r="C138" t="s">
        <v>122</v>
      </c>
    </row>
    <row r="139" spans="1:3" x14ac:dyDescent="0.35">
      <c r="A139" s="99" t="s">
        <v>279</v>
      </c>
      <c r="B139" s="100" t="str">
        <f>IF(収益計画・事業場内最低賃金!H6="", "", 収益計画・事業場内最低賃金!H6)</f>
        <v>-</v>
      </c>
      <c r="C139" t="s">
        <v>122</v>
      </c>
    </row>
    <row r="140" spans="1:3" x14ac:dyDescent="0.35">
      <c r="A140" s="99" t="s">
        <v>280</v>
      </c>
      <c r="B140" s="100" t="str">
        <f>IF(収益計画・事業場内最低賃金!H7="", "", 収益計画・事業場内最低賃金!H7)</f>
        <v/>
      </c>
      <c r="C140" t="s">
        <v>122</v>
      </c>
    </row>
    <row r="141" spans="1:3" x14ac:dyDescent="0.35">
      <c r="A141" s="99" t="s">
        <v>281</v>
      </c>
      <c r="B141" s="100" t="str">
        <f>IF(収益計画・事業場内最低賃金!H8="", "", 収益計画・事業場内最低賃金!H8)</f>
        <v/>
      </c>
      <c r="C141" t="s">
        <v>122</v>
      </c>
    </row>
    <row r="142" spans="1:3" x14ac:dyDescent="0.35">
      <c r="A142" s="99" t="s">
        <v>282</v>
      </c>
      <c r="B142" s="100" t="str">
        <f>IF(収益計画・事業場内最低賃金!H9="", "", 収益計画・事業場内最低賃金!H9)</f>
        <v/>
      </c>
      <c r="C142" t="s">
        <v>122</v>
      </c>
    </row>
    <row r="143" spans="1:3" x14ac:dyDescent="0.35">
      <c r="A143" s="99" t="s">
        <v>283</v>
      </c>
      <c r="B143" s="100" t="str">
        <f>IF(収益計画・事業場内最低賃金!H10="", "", 収益計画・事業場内最低賃金!H10)</f>
        <v/>
      </c>
      <c r="C143" t="s">
        <v>122</v>
      </c>
    </row>
    <row r="144" spans="1:3" x14ac:dyDescent="0.35">
      <c r="A144" s="99" t="s">
        <v>284</v>
      </c>
      <c r="B144" s="100" t="str">
        <f>IF(収益計画・事業場内最低賃金!H11="", "", 収益計画・事業場内最低賃金!H11)</f>
        <v/>
      </c>
      <c r="C144" t="s">
        <v>122</v>
      </c>
    </row>
    <row r="145" spans="1:3" x14ac:dyDescent="0.35">
      <c r="A145" s="99" t="s">
        <v>285</v>
      </c>
      <c r="B145" s="100" t="str">
        <f>IF(収益計画・事業場内最低賃金!H12="", "", 収益計画・事業場内最低賃金!H12)</f>
        <v/>
      </c>
      <c r="C145" t="s">
        <v>122</v>
      </c>
    </row>
    <row r="146" spans="1:3" x14ac:dyDescent="0.35">
      <c r="A146" s="99" t="s">
        <v>286</v>
      </c>
      <c r="B146" s="100" t="str">
        <f>IF(収益計画・事業場内最低賃金!H13="", "", 収益計画・事業場内最低賃金!H13)</f>
        <v/>
      </c>
      <c r="C146" t="s">
        <v>122</v>
      </c>
    </row>
    <row r="147" spans="1:3" x14ac:dyDescent="0.35">
      <c r="A147" s="99" t="s">
        <v>287</v>
      </c>
      <c r="B147" s="100" t="str">
        <f>IF(収益計画・事業場内最低賃金!H14="", "", 収益計画・事業場内最低賃金!H14)</f>
        <v/>
      </c>
      <c r="C147" t="s">
        <v>122</v>
      </c>
    </row>
    <row r="148" spans="1:3" x14ac:dyDescent="0.35">
      <c r="A148" s="99" t="s">
        <v>288</v>
      </c>
      <c r="B148" s="100" t="str">
        <f>IF(収益計画・事業場内最低賃金!H15="", "", 収益計画・事業場内最低賃金!H15)</f>
        <v/>
      </c>
      <c r="C148" t="s">
        <v>122</v>
      </c>
    </row>
    <row r="149" spans="1:3" x14ac:dyDescent="0.35">
      <c r="A149" s="99" t="s">
        <v>289</v>
      </c>
      <c r="B149" s="100">
        <f>IF(収益計画・事業場内最低賃金!H16="", "", 収益計画・事業場内最低賃金!H16)</f>
        <v>0</v>
      </c>
      <c r="C149" t="s">
        <v>122</v>
      </c>
    </row>
    <row r="150" spans="1:3" x14ac:dyDescent="0.35">
      <c r="A150" s="99" t="s">
        <v>290</v>
      </c>
      <c r="B150" s="100" t="str">
        <f>IF(収益計画・事業場内最低賃金!H17="", "", 収益計画・事業場内最低賃金!H17)</f>
        <v>-</v>
      </c>
      <c r="C150" t="s">
        <v>122</v>
      </c>
    </row>
    <row r="151" spans="1:3" x14ac:dyDescent="0.35">
      <c r="A151" s="99" t="s">
        <v>291</v>
      </c>
      <c r="B151" s="100" t="str">
        <f>IF(収益計画・事業場内最低賃金!H18="", "", 収益計画・事業場内最低賃金!H18)</f>
        <v/>
      </c>
      <c r="C151" t="s">
        <v>122</v>
      </c>
    </row>
    <row r="152" spans="1:3" x14ac:dyDescent="0.35">
      <c r="A152" s="99" t="s">
        <v>292</v>
      </c>
      <c r="B152" s="100" t="str">
        <f>IF(収益計画・事業場内最低賃金!H19="", "", 収益計画・事業場内最低賃金!H19)</f>
        <v/>
      </c>
      <c r="C152" t="s">
        <v>122</v>
      </c>
    </row>
    <row r="153" spans="1:3" x14ac:dyDescent="0.35">
      <c r="A153" s="99" t="s">
        <v>293</v>
      </c>
      <c r="B153" s="100" t="str">
        <f>IF(収益計画・事業場内最低賃金!H20="", "", 収益計画・事業場内最低賃金!H20)</f>
        <v/>
      </c>
      <c r="C153" t="s">
        <v>122</v>
      </c>
    </row>
    <row r="154" spans="1:3" x14ac:dyDescent="0.35">
      <c r="A154" s="99" t="s">
        <v>294</v>
      </c>
      <c r="B154" s="100" t="str">
        <f>IF(収益計画・事業場内最低賃金!H21="", "", 収益計画・事業場内最低賃金!H21)</f>
        <v/>
      </c>
      <c r="C154" t="s">
        <v>122</v>
      </c>
    </row>
    <row r="155" spans="1:3" x14ac:dyDescent="0.35">
      <c r="A155" s="99" t="s">
        <v>295</v>
      </c>
      <c r="B155" s="100" t="str">
        <f>IF(収益計画・事業場内最低賃金!H22="", "", 収益計画・事業場内最低賃金!H22)</f>
        <v/>
      </c>
      <c r="C155" t="s">
        <v>122</v>
      </c>
    </row>
    <row r="156" spans="1:3" x14ac:dyDescent="0.35">
      <c r="A156" s="99" t="s">
        <v>296</v>
      </c>
      <c r="B156" s="100" t="str">
        <f>IF(収益計画・事業場内最低賃金!H23="", "", 収益計画・事業場内最低賃金!H23)</f>
        <v/>
      </c>
      <c r="C156" t="s">
        <v>122</v>
      </c>
    </row>
    <row r="157" spans="1:3" x14ac:dyDescent="0.35">
      <c r="A157" s="99" t="s">
        <v>297</v>
      </c>
      <c r="B157" s="100" t="str">
        <f>IF(収益計画・事業場内最低賃金!H24="", "", 収益計画・事業場内最低賃金!H24)</f>
        <v/>
      </c>
      <c r="C157" t="s">
        <v>122</v>
      </c>
    </row>
    <row r="158" spans="1:3" x14ac:dyDescent="0.35">
      <c r="A158" s="99" t="s">
        <v>298</v>
      </c>
      <c r="B158" s="100" t="str">
        <f>IF(収益計画・事業場内最低賃金!H25="", "", 収益計画・事業場内最低賃金!H25)</f>
        <v/>
      </c>
      <c r="C158" t="s">
        <v>122</v>
      </c>
    </row>
    <row r="159" spans="1:3" x14ac:dyDescent="0.35">
      <c r="A159" s="99" t="s">
        <v>299</v>
      </c>
      <c r="B159" s="100" t="str">
        <f>IF(収益計画・事業場内最低賃金!H26="", "", 収益計画・事業場内最低賃金!H26)</f>
        <v/>
      </c>
      <c r="C159" t="s">
        <v>122</v>
      </c>
    </row>
    <row r="160" spans="1:3" x14ac:dyDescent="0.35">
      <c r="A160" s="99" t="s">
        <v>300</v>
      </c>
      <c r="B160" s="100" t="str">
        <f>IF(収益計画・事業場内最低賃金!H27="", "", 収益計画・事業場内最低賃金!H27)</f>
        <v/>
      </c>
      <c r="C160" t="s">
        <v>122</v>
      </c>
    </row>
    <row r="161" spans="1:3" x14ac:dyDescent="0.35">
      <c r="A161" s="99" t="s">
        <v>301</v>
      </c>
      <c r="B161" s="100" t="str">
        <f>IF(収益計画・事業場内最低賃金!H28="", "", 収益計画・事業場内最低賃金!H28)</f>
        <v/>
      </c>
      <c r="C161" t="s">
        <v>122</v>
      </c>
    </row>
    <row r="162" spans="1:3" x14ac:dyDescent="0.35">
      <c r="A162" s="99" t="s">
        <v>302</v>
      </c>
      <c r="B162" s="100" t="str">
        <f>IF(収益計画・事業場内最低賃金!H29="", "", 収益計画・事業場内最低賃金!H29)</f>
        <v/>
      </c>
      <c r="C162" t="s">
        <v>122</v>
      </c>
    </row>
    <row r="163" spans="1:3" x14ac:dyDescent="0.35">
      <c r="A163" s="99" t="s">
        <v>303</v>
      </c>
      <c r="B163" s="98" t="str">
        <f>収益計画・事業場内最低賃金!I3</f>
        <v/>
      </c>
      <c r="C163" t="s">
        <v>122</v>
      </c>
    </row>
    <row r="164" spans="1:3" x14ac:dyDescent="0.35">
      <c r="A164" s="99" t="s">
        <v>304</v>
      </c>
      <c r="B164" s="100" t="str">
        <f>IF(収益計画・事業場内最低賃金!I4="", "", 収益計画・事業場内最低賃金!I4)</f>
        <v/>
      </c>
      <c r="C164" t="s">
        <v>122</v>
      </c>
    </row>
    <row r="165" spans="1:3" x14ac:dyDescent="0.35">
      <c r="A165" s="99" t="s">
        <v>305</v>
      </c>
      <c r="B165" s="100" t="str">
        <f>IF(収益計画・事業場内最低賃金!I5="", "", 収益計画・事業場内最低賃金!I5)</f>
        <v/>
      </c>
      <c r="C165" t="s">
        <v>122</v>
      </c>
    </row>
    <row r="166" spans="1:3" x14ac:dyDescent="0.35">
      <c r="A166" s="99" t="s">
        <v>306</v>
      </c>
      <c r="B166" s="100" t="str">
        <f>IF(収益計画・事業場内最低賃金!I6="", "", 収益計画・事業場内最低賃金!I6)</f>
        <v>-</v>
      </c>
      <c r="C166" t="s">
        <v>122</v>
      </c>
    </row>
    <row r="167" spans="1:3" x14ac:dyDescent="0.35">
      <c r="A167" s="99" t="s">
        <v>307</v>
      </c>
      <c r="B167" s="100" t="str">
        <f>IF(収益計画・事業場内最低賃金!I7="", "", 収益計画・事業場内最低賃金!I7)</f>
        <v/>
      </c>
      <c r="C167" t="s">
        <v>122</v>
      </c>
    </row>
    <row r="168" spans="1:3" x14ac:dyDescent="0.35">
      <c r="A168" s="99" t="s">
        <v>308</v>
      </c>
      <c r="B168" s="100" t="str">
        <f>IF(収益計画・事業場内最低賃金!I8="", "", 収益計画・事業場内最低賃金!I8)</f>
        <v/>
      </c>
      <c r="C168" t="s">
        <v>122</v>
      </c>
    </row>
    <row r="169" spans="1:3" x14ac:dyDescent="0.35">
      <c r="A169" s="99" t="s">
        <v>309</v>
      </c>
      <c r="B169" s="100" t="str">
        <f>IF(収益計画・事業場内最低賃金!I9="", "", 収益計画・事業場内最低賃金!I9)</f>
        <v/>
      </c>
      <c r="C169" t="s">
        <v>122</v>
      </c>
    </row>
    <row r="170" spans="1:3" x14ac:dyDescent="0.35">
      <c r="A170" s="99" t="s">
        <v>310</v>
      </c>
      <c r="B170" s="100" t="str">
        <f>IF(収益計画・事業場内最低賃金!I10="", "", 収益計画・事業場内最低賃金!I10)</f>
        <v/>
      </c>
      <c r="C170" t="s">
        <v>122</v>
      </c>
    </row>
    <row r="171" spans="1:3" x14ac:dyDescent="0.35">
      <c r="A171" s="99" t="s">
        <v>311</v>
      </c>
      <c r="B171" s="100" t="str">
        <f>IF(収益計画・事業場内最低賃金!I11="", "", 収益計画・事業場内最低賃金!I11)</f>
        <v/>
      </c>
      <c r="C171" t="s">
        <v>122</v>
      </c>
    </row>
    <row r="172" spans="1:3" x14ac:dyDescent="0.35">
      <c r="A172" s="99" t="s">
        <v>312</v>
      </c>
      <c r="B172" s="100" t="str">
        <f>IF(収益計画・事業場内最低賃金!I12="", "", 収益計画・事業場内最低賃金!I12)</f>
        <v/>
      </c>
      <c r="C172" t="s">
        <v>122</v>
      </c>
    </row>
    <row r="173" spans="1:3" x14ac:dyDescent="0.35">
      <c r="A173" s="99" t="s">
        <v>313</v>
      </c>
      <c r="B173" s="100" t="str">
        <f>IF(収益計画・事業場内最低賃金!I13="", "", 収益計画・事業場内最低賃金!I13)</f>
        <v/>
      </c>
      <c r="C173" t="s">
        <v>122</v>
      </c>
    </row>
    <row r="174" spans="1:3" x14ac:dyDescent="0.35">
      <c r="A174" s="99" t="s">
        <v>314</v>
      </c>
      <c r="B174" s="100" t="str">
        <f>IF(収益計画・事業場内最低賃金!I14="", "", 収益計画・事業場内最低賃金!I14)</f>
        <v/>
      </c>
      <c r="C174" t="s">
        <v>122</v>
      </c>
    </row>
    <row r="175" spans="1:3" x14ac:dyDescent="0.35">
      <c r="A175" s="99" t="s">
        <v>315</v>
      </c>
      <c r="B175" s="100" t="str">
        <f>IF(収益計画・事業場内最低賃金!I15="", "", 収益計画・事業場内最低賃金!I15)</f>
        <v/>
      </c>
      <c r="C175" t="s">
        <v>122</v>
      </c>
    </row>
    <row r="176" spans="1:3" x14ac:dyDescent="0.35">
      <c r="A176" s="99" t="s">
        <v>316</v>
      </c>
      <c r="B176" s="100">
        <f>IF(収益計画・事業場内最低賃金!I16="", "", 収益計画・事業場内最低賃金!I16)</f>
        <v>0</v>
      </c>
      <c r="C176" t="s">
        <v>122</v>
      </c>
    </row>
    <row r="177" spans="1:3" x14ac:dyDescent="0.35">
      <c r="A177" s="99" t="s">
        <v>317</v>
      </c>
      <c r="B177" s="100" t="str">
        <f>IF(収益計画・事業場内最低賃金!I17="", "", 収益計画・事業場内最低賃金!I17)</f>
        <v>-</v>
      </c>
      <c r="C177" t="s">
        <v>122</v>
      </c>
    </row>
    <row r="178" spans="1:3" x14ac:dyDescent="0.35">
      <c r="A178" s="99" t="s">
        <v>318</v>
      </c>
      <c r="B178" s="100" t="str">
        <f>IF(収益計画・事業場内最低賃金!I18="", "", 収益計画・事業場内最低賃金!I18)</f>
        <v/>
      </c>
      <c r="C178" t="s">
        <v>122</v>
      </c>
    </row>
    <row r="179" spans="1:3" x14ac:dyDescent="0.35">
      <c r="A179" s="99" t="s">
        <v>319</v>
      </c>
      <c r="B179" s="100" t="str">
        <f>IF(収益計画・事業場内最低賃金!I19="", "", 収益計画・事業場内最低賃金!I19)</f>
        <v/>
      </c>
      <c r="C179" t="s">
        <v>122</v>
      </c>
    </row>
    <row r="180" spans="1:3" x14ac:dyDescent="0.35">
      <c r="A180" s="99" t="s">
        <v>320</v>
      </c>
      <c r="B180" s="100" t="str">
        <f>IF(収益計画・事業場内最低賃金!I20="", "", 収益計画・事業場内最低賃金!I20)</f>
        <v/>
      </c>
      <c r="C180" t="s">
        <v>122</v>
      </c>
    </row>
    <row r="181" spans="1:3" x14ac:dyDescent="0.35">
      <c r="A181" s="99" t="s">
        <v>321</v>
      </c>
      <c r="B181" s="100" t="str">
        <f>IF(収益計画・事業場内最低賃金!I21="", "", 収益計画・事業場内最低賃金!I21)</f>
        <v/>
      </c>
      <c r="C181" t="s">
        <v>122</v>
      </c>
    </row>
    <row r="182" spans="1:3" x14ac:dyDescent="0.35">
      <c r="A182" s="99" t="s">
        <v>322</v>
      </c>
      <c r="B182" s="100" t="str">
        <f>IF(収益計画・事業場内最低賃金!I22="", "", 収益計画・事業場内最低賃金!I22)</f>
        <v/>
      </c>
      <c r="C182" t="s">
        <v>122</v>
      </c>
    </row>
    <row r="183" spans="1:3" x14ac:dyDescent="0.35">
      <c r="A183" s="99" t="s">
        <v>323</v>
      </c>
      <c r="B183" s="100" t="str">
        <f>IF(収益計画・事業場内最低賃金!I23="", "", 収益計画・事業場内最低賃金!I23)</f>
        <v/>
      </c>
      <c r="C183" t="s">
        <v>122</v>
      </c>
    </row>
    <row r="184" spans="1:3" x14ac:dyDescent="0.35">
      <c r="A184" s="99" t="s">
        <v>324</v>
      </c>
      <c r="B184" s="100" t="str">
        <f>IF(収益計画・事業場内最低賃金!I24="", "", 収益計画・事業場内最低賃金!I24)</f>
        <v/>
      </c>
      <c r="C184" t="s">
        <v>122</v>
      </c>
    </row>
    <row r="185" spans="1:3" x14ac:dyDescent="0.35">
      <c r="A185" s="99" t="s">
        <v>325</v>
      </c>
      <c r="B185" s="100" t="str">
        <f>IF(収益計画・事業場内最低賃金!I25="", "", 収益計画・事業場内最低賃金!I25)</f>
        <v/>
      </c>
      <c r="C185" t="s">
        <v>122</v>
      </c>
    </row>
    <row r="186" spans="1:3" x14ac:dyDescent="0.35">
      <c r="A186" s="99" t="s">
        <v>326</v>
      </c>
      <c r="B186" s="100" t="str">
        <f>IF(収益計画・事業場内最低賃金!I26="", "", 収益計画・事業場内最低賃金!I26)</f>
        <v/>
      </c>
      <c r="C186" t="s">
        <v>122</v>
      </c>
    </row>
    <row r="187" spans="1:3" x14ac:dyDescent="0.35">
      <c r="A187" s="99" t="s">
        <v>327</v>
      </c>
      <c r="B187" s="100" t="str">
        <f>IF(収益計画・事業場内最低賃金!I27="", "", 収益計画・事業場内最低賃金!I27)</f>
        <v/>
      </c>
      <c r="C187" t="s">
        <v>122</v>
      </c>
    </row>
    <row r="188" spans="1:3" x14ac:dyDescent="0.35">
      <c r="A188" s="99" t="s">
        <v>328</v>
      </c>
      <c r="B188" s="100" t="str">
        <f>IF(収益計画・事業場内最低賃金!I28="", "", 収益計画・事業場内最低賃金!I28)</f>
        <v/>
      </c>
      <c r="C188" t="s">
        <v>122</v>
      </c>
    </row>
    <row r="189" spans="1:3" x14ac:dyDescent="0.35">
      <c r="A189" s="99" t="s">
        <v>329</v>
      </c>
      <c r="B189" s="100" t="str">
        <f>IF(収益計画・事業場内最低賃金!I29="", "", 収益計画・事業場内最低賃金!I29)</f>
        <v/>
      </c>
      <c r="C189" t="s">
        <v>122</v>
      </c>
    </row>
    <row r="190" spans="1:3" x14ac:dyDescent="0.35">
      <c r="A190" s="99" t="s">
        <v>330</v>
      </c>
      <c r="B190" s="100" t="str">
        <f>IF(収益計画・事業場内最低賃金!L14="", "", 収益計画・事業場内最低賃金!L14)</f>
        <v/>
      </c>
      <c r="C190" t="s">
        <v>122</v>
      </c>
    </row>
    <row r="191" spans="1:3" x14ac:dyDescent="0.35">
      <c r="A191" s="99" t="s">
        <v>331</v>
      </c>
      <c r="B191" s="100" t="str">
        <f>IF(収益計画・事業場内最低賃金!L15="", "", 収益計画・事業場内最低賃金!L15)</f>
        <v/>
      </c>
      <c r="C191" t="s">
        <v>122</v>
      </c>
    </row>
    <row r="192" spans="1:3" x14ac:dyDescent="0.35">
      <c r="A192" s="99" t="s">
        <v>332</v>
      </c>
      <c r="B192" s="100" t="str">
        <f>IF(収益計画・事業場内最低賃金!L16="", "", 収益計画・事業場内最低賃金!L16)</f>
        <v/>
      </c>
      <c r="C192" t="s">
        <v>122</v>
      </c>
    </row>
    <row r="193" spans="1:3" x14ac:dyDescent="0.35">
      <c r="A193" s="99" t="s">
        <v>333</v>
      </c>
      <c r="B193" s="100" t="e">
        <f>ROUNDDOWN(IF(収益計画・事業場内最低賃金!L2=リスト!$D$3,SUM(収益計画・事業場内最低賃金!E7:G7)/3,IF(収益計画・事業場内最低賃金!L2=リスト!$D$4,SUM(収益計画・事業場内最低賃金!E7:H7)/4,IF(収益計画・事業場内最低賃金!L2=リスト!$D$5,SUM(収益計画・事業場内最低賃金!E7:I7),"")/5))*0.05,0)</f>
        <v>#VALUE!</v>
      </c>
      <c r="C193" t="s">
        <v>122</v>
      </c>
    </row>
    <row r="194" spans="1:3" x14ac:dyDescent="0.35">
      <c r="A194" s="99" t="s">
        <v>335</v>
      </c>
      <c r="B194" s="98" t="str">
        <f>'収益計画・事業場内最低賃金(賃上げ特例要件)'!C3</f>
        <v/>
      </c>
      <c r="C194" t="s">
        <v>123</v>
      </c>
    </row>
    <row r="195" spans="1:3" ht="15.75" customHeight="1" x14ac:dyDescent="0.35">
      <c r="A195" s="99" t="s">
        <v>336</v>
      </c>
      <c r="B195" s="100" t="str">
        <f>IF('収益計画・事業場内最低賃金(賃上げ特例要件)'!C4="", "", '収益計画・事業場内最低賃金(賃上げ特例要件)'!C4)</f>
        <v/>
      </c>
      <c r="C195" t="s">
        <v>123</v>
      </c>
    </row>
    <row r="196" spans="1:3" x14ac:dyDescent="0.35">
      <c r="A196" s="99" t="s">
        <v>337</v>
      </c>
      <c r="B196" s="100" t="str">
        <f>IF('収益計画・事業場内最低賃金(賃上げ特例要件)'!C5="", "", '収益計画・事業場内最低賃金(賃上げ特例要件)'!C5)</f>
        <v/>
      </c>
      <c r="C196" t="s">
        <v>123</v>
      </c>
    </row>
    <row r="197" spans="1:3" x14ac:dyDescent="0.35">
      <c r="A197" s="99" t="s">
        <v>338</v>
      </c>
      <c r="B197" s="100" t="str">
        <f>IF('収益計画・事業場内最低賃金(賃上げ特例要件)'!C6="", "", '収益計画・事業場内最低賃金(賃上げ特例要件)'!C6)</f>
        <v/>
      </c>
      <c r="C197" t="s">
        <v>123</v>
      </c>
    </row>
    <row r="198" spans="1:3" x14ac:dyDescent="0.35">
      <c r="A198" s="99" t="s">
        <v>339</v>
      </c>
      <c r="B198" s="100" t="str">
        <f>IF('収益計画・事業場内最低賃金(賃上げ特例要件)'!C7="", "", '収益計画・事業場内最低賃金(賃上げ特例要件)'!C7)</f>
        <v>-</v>
      </c>
      <c r="C198" t="s">
        <v>123</v>
      </c>
    </row>
    <row r="199" spans="1:3" x14ac:dyDescent="0.35">
      <c r="A199" s="99" t="s">
        <v>340</v>
      </c>
      <c r="B199" s="100" t="str">
        <f>IF('収益計画・事業場内最低賃金(賃上げ特例要件)'!C8="", "", '収益計画・事業場内最低賃金(賃上げ特例要件)'!C8)</f>
        <v/>
      </c>
      <c r="C199" t="s">
        <v>123</v>
      </c>
    </row>
    <row r="200" spans="1:3" x14ac:dyDescent="0.35">
      <c r="A200" s="99" t="s">
        <v>341</v>
      </c>
      <c r="B200" s="100" t="str">
        <f>IF('収益計画・事業場内最低賃金(賃上げ特例要件)'!C9="", "", '収益計画・事業場内最低賃金(賃上げ特例要件)'!C9)</f>
        <v/>
      </c>
      <c r="C200" t="s">
        <v>123</v>
      </c>
    </row>
    <row r="201" spans="1:3" x14ac:dyDescent="0.35">
      <c r="A201" s="99" t="s">
        <v>342</v>
      </c>
      <c r="B201" s="100" t="str">
        <f>IF('収益計画・事業場内最低賃金(賃上げ特例要件)'!C10="", "", '収益計画・事業場内最低賃金(賃上げ特例要件)'!C10)</f>
        <v/>
      </c>
      <c r="C201" t="s">
        <v>123</v>
      </c>
    </row>
    <row r="202" spans="1:3" x14ac:dyDescent="0.35">
      <c r="A202" s="99" t="s">
        <v>343</v>
      </c>
      <c r="B202" s="100" t="str">
        <f>IF('収益計画・事業場内最低賃金(賃上げ特例要件)'!C11="", "", '収益計画・事業場内最低賃金(賃上げ特例要件)'!C11)</f>
        <v/>
      </c>
      <c r="C202" t="s">
        <v>123</v>
      </c>
    </row>
    <row r="203" spans="1:3" x14ac:dyDescent="0.35">
      <c r="A203" s="99" t="s">
        <v>344</v>
      </c>
      <c r="B203" s="100" t="str">
        <f>IF('収益計画・事業場内最低賃金(賃上げ特例要件)'!C12="", "", '収益計画・事業場内最低賃金(賃上げ特例要件)'!C12)</f>
        <v/>
      </c>
      <c r="C203" t="s">
        <v>123</v>
      </c>
    </row>
    <row r="204" spans="1:3" x14ac:dyDescent="0.35">
      <c r="A204" s="99" t="s">
        <v>345</v>
      </c>
      <c r="B204" s="100" t="str">
        <f>IF('収益計画・事業場内最低賃金(賃上げ特例要件)'!C13="", "", '収益計画・事業場内最低賃金(賃上げ特例要件)'!C13)</f>
        <v/>
      </c>
      <c r="C204" t="s">
        <v>123</v>
      </c>
    </row>
    <row r="205" spans="1:3" x14ac:dyDescent="0.35">
      <c r="A205" s="99" t="s">
        <v>346</v>
      </c>
      <c r="B205" s="100" t="str">
        <f>IF('収益計画・事業場内最低賃金(賃上げ特例要件)'!C14="", "", '収益計画・事業場内最低賃金(賃上げ特例要件)'!C14)</f>
        <v/>
      </c>
      <c r="C205" t="s">
        <v>123</v>
      </c>
    </row>
    <row r="206" spans="1:3" x14ac:dyDescent="0.35">
      <c r="A206" s="99" t="s">
        <v>347</v>
      </c>
      <c r="B206" s="100" t="str">
        <f>IF('収益計画・事業場内最低賃金(賃上げ特例要件)'!C15="", "", '収益計画・事業場内最低賃金(賃上げ特例要件)'!C15)</f>
        <v/>
      </c>
      <c r="C206" t="s">
        <v>123</v>
      </c>
    </row>
    <row r="207" spans="1:3" x14ac:dyDescent="0.35">
      <c r="A207" s="99" t="s">
        <v>348</v>
      </c>
      <c r="B207" s="100">
        <f>IF('収益計画・事業場内最低賃金(賃上げ特例要件)'!C16="", "", '収益計画・事業場内最低賃金(賃上げ特例要件)'!C16)</f>
        <v>0</v>
      </c>
      <c r="C207" t="s">
        <v>123</v>
      </c>
    </row>
    <row r="208" spans="1:3" x14ac:dyDescent="0.35">
      <c r="A208" s="99" t="s">
        <v>349</v>
      </c>
      <c r="B208" s="100" t="str">
        <f>IF('収益計画・事業場内最低賃金(賃上げ特例要件)'!C17="", "", '収益計画・事業場内最低賃金(賃上げ特例要件)'!C17)</f>
        <v/>
      </c>
      <c r="C208" t="s">
        <v>123</v>
      </c>
    </row>
    <row r="209" spans="1:3" x14ac:dyDescent="0.35">
      <c r="A209" s="99" t="s">
        <v>350</v>
      </c>
      <c r="B209" s="100" t="str">
        <f>IF('収益計画・事業場内最低賃金(賃上げ特例要件)'!C18="", "", '収益計画・事業場内最低賃金(賃上げ特例要件)'!C18)</f>
        <v>-</v>
      </c>
      <c r="C209" t="s">
        <v>123</v>
      </c>
    </row>
    <row r="210" spans="1:3" x14ac:dyDescent="0.35">
      <c r="A210" s="99" t="s">
        <v>351</v>
      </c>
      <c r="B210" s="100" t="str">
        <f>IF('収益計画・事業場内最低賃金(賃上げ特例要件)'!C19="", "", '収益計画・事業場内最低賃金(賃上げ特例要件)'!C19)</f>
        <v>-</v>
      </c>
      <c r="C210" t="s">
        <v>123</v>
      </c>
    </row>
    <row r="211" spans="1:3" x14ac:dyDescent="0.35">
      <c r="A211" s="99" t="s">
        <v>352</v>
      </c>
      <c r="B211" s="100" t="str">
        <f>IF('収益計画・事業場内最低賃金(賃上げ特例要件)'!C20="", "", '収益計画・事業場内最低賃金(賃上げ特例要件)'!C20)</f>
        <v/>
      </c>
      <c r="C211" t="s">
        <v>123</v>
      </c>
    </row>
    <row r="212" spans="1:3" x14ac:dyDescent="0.35">
      <c r="A212" s="99" t="s">
        <v>353</v>
      </c>
      <c r="B212" s="100" t="str">
        <f>IF('収益計画・事業場内最低賃金(賃上げ特例要件)'!C21="", "", '収益計画・事業場内最低賃金(賃上げ特例要件)'!C21)</f>
        <v>-</v>
      </c>
      <c r="C212" t="s">
        <v>123</v>
      </c>
    </row>
    <row r="213" spans="1:3" x14ac:dyDescent="0.35">
      <c r="A213" s="99" t="s">
        <v>354</v>
      </c>
      <c r="B213" s="100" t="str">
        <f>IF('収益計画・事業場内最低賃金(賃上げ特例要件)'!C22="", "", '収益計画・事業場内最低賃金(賃上げ特例要件)'!C22)</f>
        <v/>
      </c>
      <c r="C213" t="s">
        <v>123</v>
      </c>
    </row>
    <row r="214" spans="1:3" x14ac:dyDescent="0.35">
      <c r="A214" s="99" t="s">
        <v>355</v>
      </c>
      <c r="B214" s="100" t="str">
        <f>IF('収益計画・事業場内最低賃金(賃上げ特例要件)'!C23="", "", '収益計画・事業場内最低賃金(賃上げ特例要件)'!C23)</f>
        <v>-</v>
      </c>
      <c r="C214" t="s">
        <v>123</v>
      </c>
    </row>
    <row r="215" spans="1:3" x14ac:dyDescent="0.35">
      <c r="A215" s="99" t="s">
        <v>356</v>
      </c>
      <c r="B215" s="100" t="str">
        <f>IF('収益計画・事業場内最低賃金(賃上げ特例要件)'!C24="", "", '収益計画・事業場内最低賃金(賃上げ特例要件)'!C24)</f>
        <v/>
      </c>
      <c r="C215" t="s">
        <v>123</v>
      </c>
    </row>
    <row r="216" spans="1:3" x14ac:dyDescent="0.35">
      <c r="A216" s="99" t="s">
        <v>357</v>
      </c>
      <c r="B216" s="100" t="str">
        <f>IF('収益計画・事業場内最低賃金(賃上げ特例要件)'!C25="", "", '収益計画・事業場内最低賃金(賃上げ特例要件)'!C25)</f>
        <v>-</v>
      </c>
      <c r="C216" t="s">
        <v>123</v>
      </c>
    </row>
    <row r="217" spans="1:3" x14ac:dyDescent="0.35">
      <c r="A217" s="99" t="s">
        <v>358</v>
      </c>
      <c r="B217" s="100" t="str">
        <f>IF('収益計画・事業場内最低賃金(賃上げ特例要件)'!C26="", "", '収益計画・事業場内最低賃金(賃上げ特例要件)'!C26)</f>
        <v/>
      </c>
      <c r="C217" t="s">
        <v>123</v>
      </c>
    </row>
    <row r="218" spans="1:3" x14ac:dyDescent="0.35">
      <c r="A218" s="99" t="s">
        <v>359</v>
      </c>
      <c r="B218" s="100" t="str">
        <f>IF('収益計画・事業場内最低賃金(賃上げ特例要件)'!C27="", "", '収益計画・事業場内最低賃金(賃上げ特例要件)'!C27)</f>
        <v/>
      </c>
      <c r="C218" t="s">
        <v>123</v>
      </c>
    </row>
    <row r="219" spans="1:3" x14ac:dyDescent="0.35">
      <c r="A219" s="99" t="s">
        <v>360</v>
      </c>
      <c r="B219" s="100" t="str">
        <f>IF('収益計画・事業場内最低賃金(賃上げ特例要件)'!C28="", "", '収益計画・事業場内最低賃金(賃上げ特例要件)'!C28)</f>
        <v>-</v>
      </c>
      <c r="C219" t="s">
        <v>123</v>
      </c>
    </row>
    <row r="220" spans="1:3" x14ac:dyDescent="0.35">
      <c r="A220" s="99" t="s">
        <v>361</v>
      </c>
      <c r="B220" s="100" t="str">
        <f>IF('収益計画・事業場内最低賃金(賃上げ特例要件)'!C29="", "", '収益計画・事業場内最低賃金(賃上げ特例要件)'!C29)</f>
        <v>-</v>
      </c>
      <c r="C220" t="s">
        <v>123</v>
      </c>
    </row>
    <row r="221" spans="1:3" x14ac:dyDescent="0.35">
      <c r="A221" s="99" t="s">
        <v>362</v>
      </c>
      <c r="B221" s="98" t="str">
        <f>'収益計画・事業場内最低賃金(賃上げ特例要件)'!D3</f>
        <v/>
      </c>
      <c r="C221" t="s">
        <v>123</v>
      </c>
    </row>
    <row r="222" spans="1:3" x14ac:dyDescent="0.35">
      <c r="A222" s="99" t="s">
        <v>363</v>
      </c>
      <c r="B222" s="100" t="str">
        <f>IF('収益計画・事業場内最低賃金(賃上げ特例要件)'!D4="", "", '収益計画・事業場内最低賃金(賃上げ特例要件)'!D4)</f>
        <v/>
      </c>
      <c r="C222" t="s">
        <v>123</v>
      </c>
    </row>
    <row r="223" spans="1:3" x14ac:dyDescent="0.35">
      <c r="A223" s="99" t="s">
        <v>364</v>
      </c>
      <c r="B223" s="100" t="str">
        <f>IF('収益計画・事業場内最低賃金(賃上げ特例要件)'!D5="", "", '収益計画・事業場内最低賃金(賃上げ特例要件)'!D5)</f>
        <v/>
      </c>
      <c r="C223" t="s">
        <v>123</v>
      </c>
    </row>
    <row r="224" spans="1:3" x14ac:dyDescent="0.35">
      <c r="A224" s="99" t="s">
        <v>365</v>
      </c>
      <c r="B224" s="100" t="str">
        <f>IF('収益計画・事業場内最低賃金(賃上げ特例要件)'!D6="", "", '収益計画・事業場内最低賃金(賃上げ特例要件)'!D6)</f>
        <v>-</v>
      </c>
      <c r="C224" t="s">
        <v>123</v>
      </c>
    </row>
    <row r="225" spans="1:3" x14ac:dyDescent="0.35">
      <c r="A225" s="99" t="s">
        <v>366</v>
      </c>
      <c r="B225" s="100" t="str">
        <f>IF('収益計画・事業場内最低賃金(賃上げ特例要件)'!D7="", "", '収益計画・事業場内最低賃金(賃上げ特例要件)'!D7)</f>
        <v>-</v>
      </c>
      <c r="C225" t="s">
        <v>123</v>
      </c>
    </row>
    <row r="226" spans="1:3" x14ac:dyDescent="0.35">
      <c r="A226" s="99" t="s">
        <v>367</v>
      </c>
      <c r="B226" s="100" t="str">
        <f>IF('収益計画・事業場内最低賃金(賃上げ特例要件)'!D8="", "", '収益計画・事業場内最低賃金(賃上げ特例要件)'!D8)</f>
        <v/>
      </c>
      <c r="C226" t="s">
        <v>123</v>
      </c>
    </row>
    <row r="227" spans="1:3" x14ac:dyDescent="0.35">
      <c r="A227" s="99" t="s">
        <v>368</v>
      </c>
      <c r="B227" s="100" t="str">
        <f>IF('収益計画・事業場内最低賃金(賃上げ特例要件)'!D9="", "", '収益計画・事業場内最低賃金(賃上げ特例要件)'!D9)</f>
        <v/>
      </c>
      <c r="C227" t="s">
        <v>123</v>
      </c>
    </row>
    <row r="228" spans="1:3" x14ac:dyDescent="0.35">
      <c r="A228" s="99" t="s">
        <v>369</v>
      </c>
      <c r="B228" s="100" t="str">
        <f>IF('収益計画・事業場内最低賃金(賃上げ特例要件)'!D10="", "", '収益計画・事業場内最低賃金(賃上げ特例要件)'!D10)</f>
        <v/>
      </c>
      <c r="C228" t="s">
        <v>123</v>
      </c>
    </row>
    <row r="229" spans="1:3" x14ac:dyDescent="0.35">
      <c r="A229" s="99" t="s">
        <v>370</v>
      </c>
      <c r="B229" s="100" t="str">
        <f>IF('収益計画・事業場内最低賃金(賃上げ特例要件)'!D11="", "", '収益計画・事業場内最低賃金(賃上げ特例要件)'!D11)</f>
        <v/>
      </c>
      <c r="C229" t="s">
        <v>123</v>
      </c>
    </row>
    <row r="230" spans="1:3" x14ac:dyDescent="0.35">
      <c r="A230" s="99" t="s">
        <v>371</v>
      </c>
      <c r="B230" s="100" t="str">
        <f>IF('収益計画・事業場内最低賃金(賃上げ特例要件)'!D12="", "", '収益計画・事業場内最低賃金(賃上げ特例要件)'!D12)</f>
        <v/>
      </c>
      <c r="C230" t="s">
        <v>123</v>
      </c>
    </row>
    <row r="231" spans="1:3" x14ac:dyDescent="0.35">
      <c r="A231" s="99" t="s">
        <v>372</v>
      </c>
      <c r="B231" s="100" t="str">
        <f>IF('収益計画・事業場内最低賃金(賃上げ特例要件)'!D13="", "", '収益計画・事業場内最低賃金(賃上げ特例要件)'!D13)</f>
        <v/>
      </c>
      <c r="C231" t="s">
        <v>123</v>
      </c>
    </row>
    <row r="232" spans="1:3" x14ac:dyDescent="0.35">
      <c r="A232" s="99" t="s">
        <v>373</v>
      </c>
      <c r="B232" s="100" t="str">
        <f>IF('収益計画・事業場内最低賃金(賃上げ特例要件)'!D14="", "", '収益計画・事業場内最低賃金(賃上げ特例要件)'!D14)</f>
        <v/>
      </c>
      <c r="C232" t="s">
        <v>123</v>
      </c>
    </row>
    <row r="233" spans="1:3" x14ac:dyDescent="0.35">
      <c r="A233" s="99" t="s">
        <v>374</v>
      </c>
      <c r="B233" s="100" t="str">
        <f>IF('収益計画・事業場内最低賃金(賃上げ特例要件)'!D15="", "", '収益計画・事業場内最低賃金(賃上げ特例要件)'!D15)</f>
        <v/>
      </c>
      <c r="C233" t="s">
        <v>123</v>
      </c>
    </row>
    <row r="234" spans="1:3" x14ac:dyDescent="0.35">
      <c r="A234" s="99" t="s">
        <v>375</v>
      </c>
      <c r="B234" s="100">
        <f>IF('収益計画・事業場内最低賃金(賃上げ特例要件)'!D16="", "", '収益計画・事業場内最低賃金(賃上げ特例要件)'!D16)</f>
        <v>0</v>
      </c>
      <c r="C234" t="s">
        <v>123</v>
      </c>
    </row>
    <row r="235" spans="1:3" x14ac:dyDescent="0.35">
      <c r="A235" s="99" t="s">
        <v>376</v>
      </c>
      <c r="B235" s="100" t="str">
        <f>IF('収益計画・事業場内最低賃金(賃上げ特例要件)'!D17="", "", '収益計画・事業場内最低賃金(賃上げ特例要件)'!D17)</f>
        <v>-</v>
      </c>
      <c r="C235" t="s">
        <v>123</v>
      </c>
    </row>
    <row r="236" spans="1:3" x14ac:dyDescent="0.35">
      <c r="A236" s="99" t="s">
        <v>377</v>
      </c>
      <c r="B236" s="100" t="str">
        <f>IF('収益計画・事業場内最低賃金(賃上げ特例要件)'!D18="", "", '収益計画・事業場内最低賃金(賃上げ特例要件)'!D18)</f>
        <v>-</v>
      </c>
      <c r="C236" t="s">
        <v>123</v>
      </c>
    </row>
    <row r="237" spans="1:3" x14ac:dyDescent="0.35">
      <c r="A237" s="99" t="s">
        <v>378</v>
      </c>
      <c r="B237" s="100" t="str">
        <f>IF('収益計画・事業場内最低賃金(賃上げ特例要件)'!D19="", "", '収益計画・事業場内最低賃金(賃上げ特例要件)'!D19)</f>
        <v>-</v>
      </c>
      <c r="C237" t="s">
        <v>123</v>
      </c>
    </row>
    <row r="238" spans="1:3" x14ac:dyDescent="0.35">
      <c r="A238" s="99" t="s">
        <v>379</v>
      </c>
      <c r="B238" s="100" t="str">
        <f>IF('収益計画・事業場内最低賃金(賃上げ特例要件)'!D20="", "", '収益計画・事業場内最低賃金(賃上げ特例要件)'!D20)</f>
        <v/>
      </c>
      <c r="C238" t="s">
        <v>123</v>
      </c>
    </row>
    <row r="239" spans="1:3" x14ac:dyDescent="0.35">
      <c r="A239" s="99" t="s">
        <v>380</v>
      </c>
      <c r="B239" s="100" t="str">
        <f>IF('収益計画・事業場内最低賃金(賃上げ特例要件)'!D21="", "", '収益計画・事業場内最低賃金(賃上げ特例要件)'!D21)</f>
        <v>-</v>
      </c>
      <c r="C239" t="s">
        <v>123</v>
      </c>
    </row>
    <row r="240" spans="1:3" x14ac:dyDescent="0.35">
      <c r="A240" s="99" t="s">
        <v>381</v>
      </c>
      <c r="B240" s="100" t="str">
        <f>IF('収益計画・事業場内最低賃金(賃上げ特例要件)'!D22="", "", '収益計画・事業場内最低賃金(賃上げ特例要件)'!D22)</f>
        <v/>
      </c>
      <c r="C240" t="s">
        <v>123</v>
      </c>
    </row>
    <row r="241" spans="1:3" x14ac:dyDescent="0.35">
      <c r="A241" s="99" t="s">
        <v>382</v>
      </c>
      <c r="B241" s="100" t="str">
        <f>IF('収益計画・事業場内最低賃金(賃上げ特例要件)'!D23="", "", '収益計画・事業場内最低賃金(賃上げ特例要件)'!D23)</f>
        <v>-</v>
      </c>
      <c r="C241" t="s">
        <v>123</v>
      </c>
    </row>
    <row r="242" spans="1:3" x14ac:dyDescent="0.35">
      <c r="A242" s="99" t="s">
        <v>383</v>
      </c>
      <c r="B242" s="100" t="str">
        <f>IF('収益計画・事業場内最低賃金(賃上げ特例要件)'!D24="", "", '収益計画・事業場内最低賃金(賃上げ特例要件)'!D24)</f>
        <v/>
      </c>
      <c r="C242" t="s">
        <v>123</v>
      </c>
    </row>
    <row r="243" spans="1:3" x14ac:dyDescent="0.35">
      <c r="A243" s="99" t="s">
        <v>384</v>
      </c>
      <c r="B243" s="100" t="str">
        <f>IF('収益計画・事業場内最低賃金(賃上げ特例要件)'!D25="", "", '収益計画・事業場内最低賃金(賃上げ特例要件)'!D25)</f>
        <v>-</v>
      </c>
      <c r="C243" t="s">
        <v>123</v>
      </c>
    </row>
    <row r="244" spans="1:3" x14ac:dyDescent="0.35">
      <c r="A244" s="99" t="s">
        <v>385</v>
      </c>
      <c r="B244" s="100" t="str">
        <f>IF('収益計画・事業場内最低賃金(賃上げ特例要件)'!D26="", "", '収益計画・事業場内最低賃金(賃上げ特例要件)'!D26)</f>
        <v/>
      </c>
      <c r="C244" t="s">
        <v>123</v>
      </c>
    </row>
    <row r="245" spans="1:3" x14ac:dyDescent="0.35">
      <c r="A245" s="99" t="s">
        <v>386</v>
      </c>
      <c r="B245" s="100" t="str">
        <f>IF('収益計画・事業場内最低賃金(賃上げ特例要件)'!D27="", "", '収益計画・事業場内最低賃金(賃上げ特例要件)'!D27)</f>
        <v/>
      </c>
      <c r="C245" t="s">
        <v>123</v>
      </c>
    </row>
    <row r="246" spans="1:3" x14ac:dyDescent="0.35">
      <c r="A246" s="99" t="s">
        <v>387</v>
      </c>
      <c r="B246" s="100" t="str">
        <f>IF('収益計画・事業場内最低賃金(賃上げ特例要件)'!D28="", "", '収益計画・事業場内最低賃金(賃上げ特例要件)'!D28)</f>
        <v>-</v>
      </c>
      <c r="C246" t="s">
        <v>123</v>
      </c>
    </row>
    <row r="247" spans="1:3" x14ac:dyDescent="0.35">
      <c r="A247" s="99" t="s">
        <v>388</v>
      </c>
      <c r="B247" s="100" t="str">
        <f>IF('収益計画・事業場内最低賃金(賃上げ特例要件)'!D29="", "", '収益計画・事業場内最低賃金(賃上げ特例要件)'!D29)</f>
        <v>-</v>
      </c>
      <c r="C247" t="s">
        <v>123</v>
      </c>
    </row>
    <row r="248" spans="1:3" x14ac:dyDescent="0.35">
      <c r="A248" s="99" t="s">
        <v>389</v>
      </c>
      <c r="B248" s="98" t="str">
        <f>'収益計画・事業場内最低賃金(賃上げ特例要件)'!E3</f>
        <v/>
      </c>
      <c r="C248" t="s">
        <v>123</v>
      </c>
    </row>
    <row r="249" spans="1:3" x14ac:dyDescent="0.35">
      <c r="A249" s="99" t="s">
        <v>390</v>
      </c>
      <c r="B249" s="100" t="str">
        <f>IF('収益計画・事業場内最低賃金(賃上げ特例要件)'!E4="", "", '収益計画・事業場内最低賃金(賃上げ特例要件)'!E4)</f>
        <v/>
      </c>
      <c r="C249" t="s">
        <v>123</v>
      </c>
    </row>
    <row r="250" spans="1:3" x14ac:dyDescent="0.35">
      <c r="A250" s="99" t="s">
        <v>391</v>
      </c>
      <c r="B250" s="100" t="str">
        <f>IF('収益計画・事業場内最低賃金(賃上げ特例要件)'!E5="", "", '収益計画・事業場内最低賃金(賃上げ特例要件)'!E5)</f>
        <v/>
      </c>
      <c r="C250" t="s">
        <v>123</v>
      </c>
    </row>
    <row r="251" spans="1:3" x14ac:dyDescent="0.35">
      <c r="A251" s="99" t="s">
        <v>392</v>
      </c>
      <c r="B251" s="100" t="str">
        <f>IF('収益計画・事業場内最低賃金(賃上げ特例要件)'!E6="", "", '収益計画・事業場内最低賃金(賃上げ特例要件)'!E6)</f>
        <v>-</v>
      </c>
      <c r="C251" t="s">
        <v>123</v>
      </c>
    </row>
    <row r="252" spans="1:3" x14ac:dyDescent="0.35">
      <c r="A252" s="99" t="s">
        <v>393</v>
      </c>
      <c r="B252" s="100" t="str">
        <f>IF('収益計画・事業場内最低賃金(賃上げ特例要件)'!E7="", "", '収益計画・事業場内最低賃金(賃上げ特例要件)'!E7)</f>
        <v/>
      </c>
      <c r="C252" t="s">
        <v>123</v>
      </c>
    </row>
    <row r="253" spans="1:3" x14ac:dyDescent="0.35">
      <c r="A253" s="99" t="s">
        <v>394</v>
      </c>
      <c r="B253" s="100" t="str">
        <f>IF('収益計画・事業場内最低賃金(賃上げ特例要件)'!E8="", "", '収益計画・事業場内最低賃金(賃上げ特例要件)'!E8)</f>
        <v/>
      </c>
      <c r="C253" t="s">
        <v>123</v>
      </c>
    </row>
    <row r="254" spans="1:3" x14ac:dyDescent="0.35">
      <c r="A254" s="99" t="s">
        <v>395</v>
      </c>
      <c r="B254" s="100" t="str">
        <f>IF('収益計画・事業場内最低賃金(賃上げ特例要件)'!E9="", "", '収益計画・事業場内最低賃金(賃上げ特例要件)'!E9)</f>
        <v/>
      </c>
      <c r="C254" t="s">
        <v>123</v>
      </c>
    </row>
    <row r="255" spans="1:3" x14ac:dyDescent="0.35">
      <c r="A255" s="99" t="s">
        <v>396</v>
      </c>
      <c r="B255" s="100" t="str">
        <f>IF('収益計画・事業場内最低賃金(賃上げ特例要件)'!E10="", "", '収益計画・事業場内最低賃金(賃上げ特例要件)'!E10)</f>
        <v/>
      </c>
      <c r="C255" t="s">
        <v>123</v>
      </c>
    </row>
    <row r="256" spans="1:3" x14ac:dyDescent="0.35">
      <c r="A256" s="99" t="s">
        <v>397</v>
      </c>
      <c r="B256" s="100" t="str">
        <f>IF('収益計画・事業場内最低賃金(賃上げ特例要件)'!E11="", "", '収益計画・事業場内最低賃金(賃上げ特例要件)'!E11)</f>
        <v/>
      </c>
      <c r="C256" t="s">
        <v>123</v>
      </c>
    </row>
    <row r="257" spans="1:3" x14ac:dyDescent="0.35">
      <c r="A257" s="99" t="s">
        <v>398</v>
      </c>
      <c r="B257" s="100" t="str">
        <f>IF('収益計画・事業場内最低賃金(賃上げ特例要件)'!E12="", "", '収益計画・事業場内最低賃金(賃上げ特例要件)'!E12)</f>
        <v/>
      </c>
      <c r="C257" t="s">
        <v>123</v>
      </c>
    </row>
    <row r="258" spans="1:3" x14ac:dyDescent="0.35">
      <c r="A258" s="99" t="s">
        <v>399</v>
      </c>
      <c r="B258" s="100" t="str">
        <f>IF('収益計画・事業場内最低賃金(賃上げ特例要件)'!E13="", "", '収益計画・事業場内最低賃金(賃上げ特例要件)'!E13)</f>
        <v/>
      </c>
      <c r="C258" t="s">
        <v>123</v>
      </c>
    </row>
    <row r="259" spans="1:3" x14ac:dyDescent="0.35">
      <c r="A259" s="99" t="s">
        <v>400</v>
      </c>
      <c r="B259" s="100" t="str">
        <f>IF('収益計画・事業場内最低賃金(賃上げ特例要件)'!E14="", "", '収益計画・事業場内最低賃金(賃上げ特例要件)'!E14)</f>
        <v/>
      </c>
      <c r="C259" t="s">
        <v>123</v>
      </c>
    </row>
    <row r="260" spans="1:3" x14ac:dyDescent="0.35">
      <c r="A260" s="99" t="s">
        <v>401</v>
      </c>
      <c r="B260" s="100" t="str">
        <f>IF('収益計画・事業場内最低賃金(賃上げ特例要件)'!E15="", "", '収益計画・事業場内最低賃金(賃上げ特例要件)'!E15)</f>
        <v/>
      </c>
      <c r="C260" t="s">
        <v>123</v>
      </c>
    </row>
    <row r="261" spans="1:3" x14ac:dyDescent="0.35">
      <c r="A261" s="99" t="s">
        <v>402</v>
      </c>
      <c r="B261" s="100">
        <f>IF('収益計画・事業場内最低賃金(賃上げ特例要件)'!E16="", "", '収益計画・事業場内最低賃金(賃上げ特例要件)'!E16)</f>
        <v>0</v>
      </c>
      <c r="C261" t="s">
        <v>123</v>
      </c>
    </row>
    <row r="262" spans="1:3" x14ac:dyDescent="0.35">
      <c r="A262" s="99" t="s">
        <v>403</v>
      </c>
      <c r="B262" s="100" t="str">
        <f>IF('収益計画・事業場内最低賃金(賃上げ特例要件)'!E17="", "", '収益計画・事業場内最低賃金(賃上げ特例要件)'!E17)</f>
        <v>-</v>
      </c>
      <c r="C262" t="s">
        <v>123</v>
      </c>
    </row>
    <row r="263" spans="1:3" x14ac:dyDescent="0.35">
      <c r="A263" s="99" t="s">
        <v>404</v>
      </c>
      <c r="B263" s="100" t="str">
        <f>IF('収益計画・事業場内最低賃金(賃上げ特例要件)'!E18="", "", '収益計画・事業場内最低賃金(賃上げ特例要件)'!E18)</f>
        <v/>
      </c>
      <c r="C263" t="s">
        <v>123</v>
      </c>
    </row>
    <row r="264" spans="1:3" x14ac:dyDescent="0.35">
      <c r="A264" s="99" t="s">
        <v>405</v>
      </c>
      <c r="B264" s="100" t="str">
        <f>IF('収益計画・事業場内最低賃金(賃上げ特例要件)'!E19="", "", '収益計画・事業場内最低賃金(賃上げ特例要件)'!E19)</f>
        <v/>
      </c>
      <c r="C264" t="s">
        <v>123</v>
      </c>
    </row>
    <row r="265" spans="1:3" x14ac:dyDescent="0.35">
      <c r="A265" s="99" t="s">
        <v>406</v>
      </c>
      <c r="B265" s="100" t="str">
        <f>IF('収益計画・事業場内最低賃金(賃上げ特例要件)'!E20="", "", '収益計画・事業場内最低賃金(賃上げ特例要件)'!E20)</f>
        <v/>
      </c>
      <c r="C265" t="s">
        <v>123</v>
      </c>
    </row>
    <row r="266" spans="1:3" x14ac:dyDescent="0.35">
      <c r="A266" s="99" t="s">
        <v>407</v>
      </c>
      <c r="B266" s="100" t="str">
        <f>IF('収益計画・事業場内最低賃金(賃上げ特例要件)'!E21="", "", '収益計画・事業場内最低賃金(賃上げ特例要件)'!E21)</f>
        <v/>
      </c>
      <c r="C266" t="s">
        <v>123</v>
      </c>
    </row>
    <row r="267" spans="1:3" x14ac:dyDescent="0.35">
      <c r="A267" s="99" t="s">
        <v>408</v>
      </c>
      <c r="B267" s="100" t="str">
        <f>IF('収益計画・事業場内最低賃金(賃上げ特例要件)'!E22="", "", '収益計画・事業場内最低賃金(賃上げ特例要件)'!E22)</f>
        <v/>
      </c>
      <c r="C267" t="s">
        <v>123</v>
      </c>
    </row>
    <row r="268" spans="1:3" x14ac:dyDescent="0.35">
      <c r="A268" s="99" t="s">
        <v>409</v>
      </c>
      <c r="B268" s="100" t="str">
        <f>IF('収益計画・事業場内最低賃金(賃上げ特例要件)'!E23="", "", '収益計画・事業場内最低賃金(賃上げ特例要件)'!E23)</f>
        <v/>
      </c>
      <c r="C268" t="s">
        <v>123</v>
      </c>
    </row>
    <row r="269" spans="1:3" x14ac:dyDescent="0.35">
      <c r="A269" s="99" t="s">
        <v>410</v>
      </c>
      <c r="B269" s="100" t="str">
        <f>IF('収益計画・事業場内最低賃金(賃上げ特例要件)'!E24="", "", '収益計画・事業場内最低賃金(賃上げ特例要件)'!E24)</f>
        <v/>
      </c>
      <c r="C269" t="s">
        <v>123</v>
      </c>
    </row>
    <row r="270" spans="1:3" x14ac:dyDescent="0.35">
      <c r="A270" s="99" t="s">
        <v>411</v>
      </c>
      <c r="B270" s="100" t="str">
        <f>IF('収益計画・事業場内最低賃金(賃上げ特例要件)'!E25="", "", '収益計画・事業場内最低賃金(賃上げ特例要件)'!E25)</f>
        <v/>
      </c>
      <c r="C270" t="s">
        <v>123</v>
      </c>
    </row>
    <row r="271" spans="1:3" x14ac:dyDescent="0.35">
      <c r="A271" s="99" t="s">
        <v>412</v>
      </c>
      <c r="B271" s="100" t="str">
        <f>IF('収益計画・事業場内最低賃金(賃上げ特例要件)'!E26="", "", '収益計画・事業場内最低賃金(賃上げ特例要件)'!E26)</f>
        <v/>
      </c>
      <c r="C271" t="s">
        <v>123</v>
      </c>
    </row>
    <row r="272" spans="1:3" x14ac:dyDescent="0.35">
      <c r="A272" s="99" t="s">
        <v>413</v>
      </c>
      <c r="B272" s="100" t="str">
        <f>IF('収益計画・事業場内最低賃金(賃上げ特例要件)'!E27="", "", '収益計画・事業場内最低賃金(賃上げ特例要件)'!E27)</f>
        <v/>
      </c>
      <c r="C272" t="s">
        <v>123</v>
      </c>
    </row>
    <row r="273" spans="1:3" x14ac:dyDescent="0.35">
      <c r="A273" s="99" t="s">
        <v>414</v>
      </c>
      <c r="B273" s="100" t="str">
        <f>IF('収益計画・事業場内最低賃金(賃上げ特例要件)'!E28="", "", '収益計画・事業場内最低賃金(賃上げ特例要件)'!E28)</f>
        <v/>
      </c>
      <c r="C273" t="s">
        <v>123</v>
      </c>
    </row>
    <row r="274" spans="1:3" x14ac:dyDescent="0.35">
      <c r="A274" s="99" t="s">
        <v>415</v>
      </c>
      <c r="B274" s="100" t="str">
        <f>IF('収益計画・事業場内最低賃金(賃上げ特例要件)'!E29="", "", '収益計画・事業場内最低賃金(賃上げ特例要件)'!E29)</f>
        <v/>
      </c>
      <c r="C274" t="s">
        <v>123</v>
      </c>
    </row>
    <row r="275" spans="1:3" x14ac:dyDescent="0.35">
      <c r="A275" s="99" t="s">
        <v>416</v>
      </c>
      <c r="B275" s="98" t="str">
        <f>'収益計画・事業場内最低賃金(賃上げ特例要件)'!F3</f>
        <v/>
      </c>
      <c r="C275" t="s">
        <v>123</v>
      </c>
    </row>
    <row r="276" spans="1:3" x14ac:dyDescent="0.35">
      <c r="A276" s="99" t="s">
        <v>417</v>
      </c>
      <c r="B276" s="100" t="str">
        <f>IF('収益計画・事業場内最低賃金(賃上げ特例要件)'!F4="", "", '収益計画・事業場内最低賃金(賃上げ特例要件)'!F4)</f>
        <v/>
      </c>
      <c r="C276" t="s">
        <v>123</v>
      </c>
    </row>
    <row r="277" spans="1:3" x14ac:dyDescent="0.35">
      <c r="A277" s="99" t="s">
        <v>418</v>
      </c>
      <c r="B277" s="100" t="str">
        <f>IF('収益計画・事業場内最低賃金(賃上げ特例要件)'!F5="", "", '収益計画・事業場内最低賃金(賃上げ特例要件)'!F5)</f>
        <v/>
      </c>
      <c r="C277" t="s">
        <v>123</v>
      </c>
    </row>
    <row r="278" spans="1:3" x14ac:dyDescent="0.35">
      <c r="A278" s="99" t="s">
        <v>419</v>
      </c>
      <c r="B278" s="100" t="str">
        <f>IF('収益計画・事業場内最低賃金(賃上げ特例要件)'!F6="", "", '収益計画・事業場内最低賃金(賃上げ特例要件)'!F6)</f>
        <v>-</v>
      </c>
      <c r="C278" t="s">
        <v>123</v>
      </c>
    </row>
    <row r="279" spans="1:3" x14ac:dyDescent="0.35">
      <c r="A279" s="99" t="s">
        <v>420</v>
      </c>
      <c r="B279" s="100" t="str">
        <f>IF('収益計画・事業場内最低賃金(賃上げ特例要件)'!F7="", "", '収益計画・事業場内最低賃金(賃上げ特例要件)'!F7)</f>
        <v/>
      </c>
      <c r="C279" t="s">
        <v>123</v>
      </c>
    </row>
    <row r="280" spans="1:3" x14ac:dyDescent="0.35">
      <c r="A280" s="99" t="s">
        <v>421</v>
      </c>
      <c r="B280" s="100" t="str">
        <f>IF('収益計画・事業場内最低賃金(賃上げ特例要件)'!F8="", "", '収益計画・事業場内最低賃金(賃上げ特例要件)'!F8)</f>
        <v/>
      </c>
      <c r="C280" t="s">
        <v>123</v>
      </c>
    </row>
    <row r="281" spans="1:3" x14ac:dyDescent="0.35">
      <c r="A281" s="99" t="s">
        <v>422</v>
      </c>
      <c r="B281" s="100" t="str">
        <f>IF('収益計画・事業場内最低賃金(賃上げ特例要件)'!F9="", "", '収益計画・事業場内最低賃金(賃上げ特例要件)'!F9)</f>
        <v/>
      </c>
      <c r="C281" t="s">
        <v>123</v>
      </c>
    </row>
    <row r="282" spans="1:3" x14ac:dyDescent="0.35">
      <c r="A282" s="99" t="s">
        <v>423</v>
      </c>
      <c r="B282" s="100" t="str">
        <f>IF('収益計画・事業場内最低賃金(賃上げ特例要件)'!F10="", "", '収益計画・事業場内最低賃金(賃上げ特例要件)'!F10)</f>
        <v/>
      </c>
      <c r="C282" t="s">
        <v>123</v>
      </c>
    </row>
    <row r="283" spans="1:3" x14ac:dyDescent="0.35">
      <c r="A283" s="99" t="s">
        <v>424</v>
      </c>
      <c r="B283" s="100" t="str">
        <f>IF('収益計画・事業場内最低賃金(賃上げ特例要件)'!F11="", "", '収益計画・事業場内最低賃金(賃上げ特例要件)'!F11)</f>
        <v/>
      </c>
      <c r="C283" t="s">
        <v>123</v>
      </c>
    </row>
    <row r="284" spans="1:3" x14ac:dyDescent="0.35">
      <c r="A284" s="99" t="s">
        <v>425</v>
      </c>
      <c r="B284" s="100" t="str">
        <f>IF('収益計画・事業場内最低賃金(賃上げ特例要件)'!F12="", "", '収益計画・事業場内最低賃金(賃上げ特例要件)'!F12)</f>
        <v/>
      </c>
      <c r="C284" t="s">
        <v>123</v>
      </c>
    </row>
    <row r="285" spans="1:3" x14ac:dyDescent="0.35">
      <c r="A285" s="99" t="s">
        <v>426</v>
      </c>
      <c r="B285" s="100" t="str">
        <f>IF('収益計画・事業場内最低賃金(賃上げ特例要件)'!F13="", "", '収益計画・事業場内最低賃金(賃上げ特例要件)'!F13)</f>
        <v/>
      </c>
      <c r="C285" t="s">
        <v>123</v>
      </c>
    </row>
    <row r="286" spans="1:3" x14ac:dyDescent="0.35">
      <c r="A286" s="99" t="s">
        <v>427</v>
      </c>
      <c r="B286" s="100" t="str">
        <f>IF('収益計画・事業場内最低賃金(賃上げ特例要件)'!F14="", "", '収益計画・事業場内最低賃金(賃上げ特例要件)'!F14)</f>
        <v/>
      </c>
      <c r="C286" t="s">
        <v>123</v>
      </c>
    </row>
    <row r="287" spans="1:3" x14ac:dyDescent="0.35">
      <c r="A287" s="99" t="s">
        <v>428</v>
      </c>
      <c r="B287" s="100" t="str">
        <f>IF('収益計画・事業場内最低賃金(賃上げ特例要件)'!F15="", "", '収益計画・事業場内最低賃金(賃上げ特例要件)'!F15)</f>
        <v/>
      </c>
      <c r="C287" t="s">
        <v>123</v>
      </c>
    </row>
    <row r="288" spans="1:3" x14ac:dyDescent="0.35">
      <c r="A288" s="99" t="s">
        <v>429</v>
      </c>
      <c r="B288" s="100">
        <f>IF('収益計画・事業場内最低賃金(賃上げ特例要件)'!F16="", "", '収益計画・事業場内最低賃金(賃上げ特例要件)'!F16)</f>
        <v>0</v>
      </c>
      <c r="C288" t="s">
        <v>123</v>
      </c>
    </row>
    <row r="289" spans="1:3" x14ac:dyDescent="0.35">
      <c r="A289" s="99" t="s">
        <v>430</v>
      </c>
      <c r="B289" s="100" t="str">
        <f>IF('収益計画・事業場内最低賃金(賃上げ特例要件)'!F17="", "", '収益計画・事業場内最低賃金(賃上げ特例要件)'!F17)</f>
        <v>-</v>
      </c>
      <c r="C289" t="s">
        <v>123</v>
      </c>
    </row>
    <row r="290" spans="1:3" x14ac:dyDescent="0.35">
      <c r="A290" s="99" t="s">
        <v>431</v>
      </c>
      <c r="B290" s="100" t="str">
        <f>IF('収益計画・事業場内最低賃金(賃上げ特例要件)'!F18="", "", '収益計画・事業場内最低賃金(賃上げ特例要件)'!F18)</f>
        <v/>
      </c>
      <c r="C290" t="s">
        <v>123</v>
      </c>
    </row>
    <row r="291" spans="1:3" x14ac:dyDescent="0.35">
      <c r="A291" s="99" t="s">
        <v>432</v>
      </c>
      <c r="B291" s="100" t="str">
        <f>IF('収益計画・事業場内最低賃金(賃上げ特例要件)'!F19="", "", '収益計画・事業場内最低賃金(賃上げ特例要件)'!F19)</f>
        <v/>
      </c>
      <c r="C291" t="s">
        <v>123</v>
      </c>
    </row>
    <row r="292" spans="1:3" x14ac:dyDescent="0.35">
      <c r="A292" s="99" t="s">
        <v>433</v>
      </c>
      <c r="B292" s="100" t="str">
        <f>IF('収益計画・事業場内最低賃金(賃上げ特例要件)'!F20="", "", '収益計画・事業場内最低賃金(賃上げ特例要件)'!F20)</f>
        <v/>
      </c>
      <c r="C292" t="s">
        <v>123</v>
      </c>
    </row>
    <row r="293" spans="1:3" x14ac:dyDescent="0.35">
      <c r="A293" s="99" t="s">
        <v>434</v>
      </c>
      <c r="B293" s="100" t="str">
        <f>IF('収益計画・事業場内最低賃金(賃上げ特例要件)'!F21="", "", '収益計画・事業場内最低賃金(賃上げ特例要件)'!F21)</f>
        <v/>
      </c>
      <c r="C293" t="s">
        <v>123</v>
      </c>
    </row>
    <row r="294" spans="1:3" x14ac:dyDescent="0.35">
      <c r="A294" s="99" t="s">
        <v>435</v>
      </c>
      <c r="B294" s="100" t="str">
        <f>IF('収益計画・事業場内最低賃金(賃上げ特例要件)'!F22="", "", '収益計画・事業場内最低賃金(賃上げ特例要件)'!F22)</f>
        <v/>
      </c>
      <c r="C294" t="s">
        <v>123</v>
      </c>
    </row>
    <row r="295" spans="1:3" x14ac:dyDescent="0.35">
      <c r="A295" s="99" t="s">
        <v>436</v>
      </c>
      <c r="B295" s="100" t="str">
        <f>IF('収益計画・事業場内最低賃金(賃上げ特例要件)'!F23="", "", '収益計画・事業場内最低賃金(賃上げ特例要件)'!F23)</f>
        <v/>
      </c>
      <c r="C295" t="s">
        <v>123</v>
      </c>
    </row>
    <row r="296" spans="1:3" x14ac:dyDescent="0.35">
      <c r="A296" s="99" t="s">
        <v>437</v>
      </c>
      <c r="B296" s="100" t="str">
        <f>IF('収益計画・事業場内最低賃金(賃上げ特例要件)'!F24="", "", '収益計画・事業場内最低賃金(賃上げ特例要件)'!F24)</f>
        <v/>
      </c>
      <c r="C296" t="s">
        <v>123</v>
      </c>
    </row>
    <row r="297" spans="1:3" x14ac:dyDescent="0.35">
      <c r="A297" s="99" t="s">
        <v>438</v>
      </c>
      <c r="B297" s="100" t="str">
        <f>IF('収益計画・事業場内最低賃金(賃上げ特例要件)'!F25="", "", '収益計画・事業場内最低賃金(賃上げ特例要件)'!F25)</f>
        <v/>
      </c>
      <c r="C297" t="s">
        <v>123</v>
      </c>
    </row>
    <row r="298" spans="1:3" x14ac:dyDescent="0.35">
      <c r="A298" s="99" t="s">
        <v>245</v>
      </c>
      <c r="B298" s="100" t="str">
        <f>IF('収益計画・事業場内最低賃金(賃上げ特例要件)'!F26="", "", '収益計画・事業場内最低賃金(賃上げ特例要件)'!F26)</f>
        <v/>
      </c>
      <c r="C298" t="s">
        <v>123</v>
      </c>
    </row>
    <row r="299" spans="1:3" x14ac:dyDescent="0.35">
      <c r="A299" s="99" t="s">
        <v>439</v>
      </c>
      <c r="B299" s="100" t="str">
        <f>IF('収益計画・事業場内最低賃金(賃上げ特例要件)'!F27="", "", '収益計画・事業場内最低賃金(賃上げ特例要件)'!F27)</f>
        <v/>
      </c>
      <c r="C299" t="s">
        <v>123</v>
      </c>
    </row>
    <row r="300" spans="1:3" x14ac:dyDescent="0.35">
      <c r="A300" s="99" t="s">
        <v>440</v>
      </c>
      <c r="B300" s="100" t="str">
        <f>IF('収益計画・事業場内最低賃金(賃上げ特例要件)'!F28="", "", '収益計画・事業場内最低賃金(賃上げ特例要件)'!F28)</f>
        <v/>
      </c>
      <c r="C300" t="s">
        <v>123</v>
      </c>
    </row>
    <row r="301" spans="1:3" x14ac:dyDescent="0.35">
      <c r="A301" s="99" t="s">
        <v>441</v>
      </c>
      <c r="B301" s="100" t="str">
        <f>IF('収益計画・事業場内最低賃金(賃上げ特例要件)'!F29="", "", '収益計画・事業場内最低賃金(賃上げ特例要件)'!F29)</f>
        <v/>
      </c>
      <c r="C301" t="s">
        <v>123</v>
      </c>
    </row>
    <row r="302" spans="1:3" x14ac:dyDescent="0.35">
      <c r="A302" s="99" t="s">
        <v>442</v>
      </c>
      <c r="B302" s="98" t="str">
        <f>'収益計画・事業場内最低賃金(賃上げ特例要件)'!G3</f>
        <v/>
      </c>
      <c r="C302" t="s">
        <v>123</v>
      </c>
    </row>
    <row r="303" spans="1:3" x14ac:dyDescent="0.35">
      <c r="A303" s="99" t="s">
        <v>443</v>
      </c>
      <c r="B303" s="100" t="str">
        <f>IF('収益計画・事業場内最低賃金(賃上げ特例要件)'!G4="", "", '収益計画・事業場内最低賃金(賃上げ特例要件)'!G4)</f>
        <v/>
      </c>
      <c r="C303" t="s">
        <v>123</v>
      </c>
    </row>
    <row r="304" spans="1:3" x14ac:dyDescent="0.35">
      <c r="A304" s="99" t="s">
        <v>444</v>
      </c>
      <c r="B304" s="100" t="str">
        <f>IF('収益計画・事業場内最低賃金(賃上げ特例要件)'!G5="", "", '収益計画・事業場内最低賃金(賃上げ特例要件)'!G5)</f>
        <v/>
      </c>
      <c r="C304" t="s">
        <v>123</v>
      </c>
    </row>
    <row r="305" spans="1:3" x14ac:dyDescent="0.35">
      <c r="A305" s="99" t="s">
        <v>445</v>
      </c>
      <c r="B305" s="100" t="str">
        <f>IF('収益計画・事業場内最低賃金(賃上げ特例要件)'!G6="", "", '収益計画・事業場内最低賃金(賃上げ特例要件)'!G6)</f>
        <v>-</v>
      </c>
      <c r="C305" t="s">
        <v>123</v>
      </c>
    </row>
    <row r="306" spans="1:3" x14ac:dyDescent="0.35">
      <c r="A306" s="99" t="s">
        <v>446</v>
      </c>
      <c r="B306" s="100" t="str">
        <f>IF('収益計画・事業場内最低賃金(賃上げ特例要件)'!G7="", "", '収益計画・事業場内最低賃金(賃上げ特例要件)'!G7)</f>
        <v/>
      </c>
      <c r="C306" t="s">
        <v>123</v>
      </c>
    </row>
    <row r="307" spans="1:3" x14ac:dyDescent="0.35">
      <c r="A307" s="99" t="s">
        <v>447</v>
      </c>
      <c r="B307" s="100" t="str">
        <f>IF('収益計画・事業場内最低賃金(賃上げ特例要件)'!G8="", "", '収益計画・事業場内最低賃金(賃上げ特例要件)'!G8)</f>
        <v/>
      </c>
      <c r="C307" t="s">
        <v>123</v>
      </c>
    </row>
    <row r="308" spans="1:3" x14ac:dyDescent="0.35">
      <c r="A308" s="99" t="s">
        <v>448</v>
      </c>
      <c r="B308" s="100" t="str">
        <f>IF('収益計画・事業場内最低賃金(賃上げ特例要件)'!G9="", "", '収益計画・事業場内最低賃金(賃上げ特例要件)'!G9)</f>
        <v/>
      </c>
      <c r="C308" t="s">
        <v>123</v>
      </c>
    </row>
    <row r="309" spans="1:3" x14ac:dyDescent="0.35">
      <c r="A309" s="99" t="s">
        <v>449</v>
      </c>
      <c r="B309" s="100" t="str">
        <f>IF('収益計画・事業場内最低賃金(賃上げ特例要件)'!G10="", "", '収益計画・事業場内最低賃金(賃上げ特例要件)'!G10)</f>
        <v/>
      </c>
      <c r="C309" t="s">
        <v>123</v>
      </c>
    </row>
    <row r="310" spans="1:3" x14ac:dyDescent="0.35">
      <c r="A310" s="99" t="s">
        <v>450</v>
      </c>
      <c r="B310" s="100" t="str">
        <f>IF('収益計画・事業場内最低賃金(賃上げ特例要件)'!G11="", "", '収益計画・事業場内最低賃金(賃上げ特例要件)'!G11)</f>
        <v/>
      </c>
      <c r="C310" t="s">
        <v>123</v>
      </c>
    </row>
    <row r="311" spans="1:3" x14ac:dyDescent="0.35">
      <c r="A311" s="99" t="s">
        <v>451</v>
      </c>
      <c r="B311" s="100" t="str">
        <f>IF('収益計画・事業場内最低賃金(賃上げ特例要件)'!G12="", "", '収益計画・事業場内最低賃金(賃上げ特例要件)'!G12)</f>
        <v/>
      </c>
      <c r="C311" t="s">
        <v>123</v>
      </c>
    </row>
    <row r="312" spans="1:3" x14ac:dyDescent="0.35">
      <c r="A312" s="99" t="s">
        <v>452</v>
      </c>
      <c r="B312" s="100" t="str">
        <f>IF('収益計画・事業場内最低賃金(賃上げ特例要件)'!G13="", "", '収益計画・事業場内最低賃金(賃上げ特例要件)'!G13)</f>
        <v/>
      </c>
      <c r="C312" t="s">
        <v>123</v>
      </c>
    </row>
    <row r="313" spans="1:3" x14ac:dyDescent="0.35">
      <c r="A313" s="99" t="s">
        <v>453</v>
      </c>
      <c r="B313" s="100" t="str">
        <f>IF('収益計画・事業場内最低賃金(賃上げ特例要件)'!G14="", "", '収益計画・事業場内最低賃金(賃上げ特例要件)'!G14)</f>
        <v/>
      </c>
      <c r="C313" t="s">
        <v>123</v>
      </c>
    </row>
    <row r="314" spans="1:3" x14ac:dyDescent="0.35">
      <c r="A314" s="99" t="s">
        <v>454</v>
      </c>
      <c r="B314" s="100" t="str">
        <f>IF('収益計画・事業場内最低賃金(賃上げ特例要件)'!G15="", "", '収益計画・事業場内最低賃金(賃上げ特例要件)'!G15)</f>
        <v/>
      </c>
      <c r="C314" t="s">
        <v>123</v>
      </c>
    </row>
    <row r="315" spans="1:3" x14ac:dyDescent="0.35">
      <c r="A315" s="99" t="s">
        <v>455</v>
      </c>
      <c r="B315" s="100">
        <f>IF('収益計画・事業場内最低賃金(賃上げ特例要件)'!G16="", "", '収益計画・事業場内最低賃金(賃上げ特例要件)'!G16)</f>
        <v>0</v>
      </c>
      <c r="C315" t="s">
        <v>123</v>
      </c>
    </row>
    <row r="316" spans="1:3" x14ac:dyDescent="0.35">
      <c r="A316" s="99" t="s">
        <v>456</v>
      </c>
      <c r="B316" s="100" t="str">
        <f>IF('収益計画・事業場内最低賃金(賃上げ特例要件)'!G17="", "", '収益計画・事業場内最低賃金(賃上げ特例要件)'!G17)</f>
        <v>-</v>
      </c>
      <c r="C316" t="s">
        <v>123</v>
      </c>
    </row>
    <row r="317" spans="1:3" x14ac:dyDescent="0.35">
      <c r="A317" s="99" t="s">
        <v>457</v>
      </c>
      <c r="B317" s="100" t="str">
        <f>IF('収益計画・事業場内最低賃金(賃上げ特例要件)'!G18="", "", '収益計画・事業場内最低賃金(賃上げ特例要件)'!G18)</f>
        <v/>
      </c>
      <c r="C317" t="s">
        <v>123</v>
      </c>
    </row>
    <row r="318" spans="1:3" x14ac:dyDescent="0.35">
      <c r="A318" s="99" t="s">
        <v>458</v>
      </c>
      <c r="B318" s="100" t="str">
        <f>IF('収益計画・事業場内最低賃金(賃上げ特例要件)'!G19="", "", '収益計画・事業場内最低賃金(賃上げ特例要件)'!G19)</f>
        <v/>
      </c>
      <c r="C318" t="s">
        <v>123</v>
      </c>
    </row>
    <row r="319" spans="1:3" x14ac:dyDescent="0.35">
      <c r="A319" s="99" t="s">
        <v>459</v>
      </c>
      <c r="B319" s="100" t="str">
        <f>IF('収益計画・事業場内最低賃金(賃上げ特例要件)'!G20="", "", '収益計画・事業場内最低賃金(賃上げ特例要件)'!G20)</f>
        <v/>
      </c>
      <c r="C319" t="s">
        <v>123</v>
      </c>
    </row>
    <row r="320" spans="1:3" x14ac:dyDescent="0.35">
      <c r="A320" s="99" t="s">
        <v>460</v>
      </c>
      <c r="B320" s="100" t="str">
        <f>IF('収益計画・事業場内最低賃金(賃上げ特例要件)'!G21="", "", '収益計画・事業場内最低賃金(賃上げ特例要件)'!G21)</f>
        <v/>
      </c>
      <c r="C320" t="s">
        <v>123</v>
      </c>
    </row>
    <row r="321" spans="1:3" x14ac:dyDescent="0.35">
      <c r="A321" s="99" t="s">
        <v>461</v>
      </c>
      <c r="B321" s="100" t="str">
        <f>IF('収益計画・事業場内最低賃金(賃上げ特例要件)'!G22="", "", '収益計画・事業場内最低賃金(賃上げ特例要件)'!G22)</f>
        <v/>
      </c>
      <c r="C321" t="s">
        <v>123</v>
      </c>
    </row>
    <row r="322" spans="1:3" x14ac:dyDescent="0.35">
      <c r="A322" s="99" t="s">
        <v>462</v>
      </c>
      <c r="B322" s="100" t="str">
        <f>IF('収益計画・事業場内最低賃金(賃上げ特例要件)'!G23="", "", '収益計画・事業場内最低賃金(賃上げ特例要件)'!G23)</f>
        <v/>
      </c>
      <c r="C322" t="s">
        <v>123</v>
      </c>
    </row>
    <row r="323" spans="1:3" x14ac:dyDescent="0.35">
      <c r="A323" s="99" t="s">
        <v>463</v>
      </c>
      <c r="B323" s="100" t="str">
        <f>IF('収益計画・事業場内最低賃金(賃上げ特例要件)'!G24="", "", '収益計画・事業場内最低賃金(賃上げ特例要件)'!G24)</f>
        <v/>
      </c>
      <c r="C323" t="s">
        <v>123</v>
      </c>
    </row>
    <row r="324" spans="1:3" x14ac:dyDescent="0.35">
      <c r="A324" s="99" t="s">
        <v>464</v>
      </c>
      <c r="B324" s="100" t="str">
        <f>IF('収益計画・事業場内最低賃金(賃上げ特例要件)'!G25="", "", '収益計画・事業場内最低賃金(賃上げ特例要件)'!G25)</f>
        <v/>
      </c>
      <c r="C324" t="s">
        <v>123</v>
      </c>
    </row>
    <row r="325" spans="1:3" x14ac:dyDescent="0.35">
      <c r="A325" s="99" t="s">
        <v>465</v>
      </c>
      <c r="B325" s="100" t="str">
        <f>IF('収益計画・事業場内最低賃金(賃上げ特例要件)'!G26="", "", '収益計画・事業場内最低賃金(賃上げ特例要件)'!G26)</f>
        <v/>
      </c>
      <c r="C325" t="s">
        <v>123</v>
      </c>
    </row>
    <row r="326" spans="1:3" x14ac:dyDescent="0.35">
      <c r="A326" s="99" t="s">
        <v>466</v>
      </c>
      <c r="B326" s="100" t="str">
        <f>IF('収益計画・事業場内最低賃金(賃上げ特例要件)'!G27="", "", '収益計画・事業場内最低賃金(賃上げ特例要件)'!G27)</f>
        <v/>
      </c>
      <c r="C326" t="s">
        <v>123</v>
      </c>
    </row>
    <row r="327" spans="1:3" x14ac:dyDescent="0.35">
      <c r="A327" s="99" t="s">
        <v>467</v>
      </c>
      <c r="B327" s="100" t="str">
        <f>IF('収益計画・事業場内最低賃金(賃上げ特例要件)'!G28="", "", '収益計画・事業場内最低賃金(賃上げ特例要件)'!G28)</f>
        <v/>
      </c>
      <c r="C327" t="s">
        <v>123</v>
      </c>
    </row>
    <row r="328" spans="1:3" x14ac:dyDescent="0.35">
      <c r="A328" s="99" t="s">
        <v>468</v>
      </c>
      <c r="B328" s="100" t="str">
        <f>IF('収益計画・事業場内最低賃金(賃上げ特例要件)'!G29="", "", '収益計画・事業場内最低賃金(賃上げ特例要件)'!G29)</f>
        <v/>
      </c>
      <c r="C328" t="s">
        <v>123</v>
      </c>
    </row>
    <row r="329" spans="1:3" x14ac:dyDescent="0.35">
      <c r="A329" s="99" t="s">
        <v>469</v>
      </c>
      <c r="B329" s="98" t="str">
        <f>'収益計画・事業場内最低賃金(賃上げ特例要件)'!H3</f>
        <v/>
      </c>
      <c r="C329" t="s">
        <v>123</v>
      </c>
    </row>
    <row r="330" spans="1:3" x14ac:dyDescent="0.35">
      <c r="A330" s="99" t="s">
        <v>470</v>
      </c>
      <c r="B330" s="100" t="str">
        <f>IF('収益計画・事業場内最低賃金(賃上げ特例要件)'!H4="", "", '収益計画・事業場内最低賃金(賃上げ特例要件)'!H4)</f>
        <v/>
      </c>
      <c r="C330" t="s">
        <v>123</v>
      </c>
    </row>
    <row r="331" spans="1:3" x14ac:dyDescent="0.35">
      <c r="A331" s="99" t="s">
        <v>471</v>
      </c>
      <c r="B331" s="100" t="str">
        <f>IF('収益計画・事業場内最低賃金(賃上げ特例要件)'!H5="", "", '収益計画・事業場内最低賃金(賃上げ特例要件)'!H5)</f>
        <v/>
      </c>
      <c r="C331" t="s">
        <v>123</v>
      </c>
    </row>
    <row r="332" spans="1:3" x14ac:dyDescent="0.35">
      <c r="A332" s="99" t="s">
        <v>472</v>
      </c>
      <c r="B332" s="100" t="str">
        <f>IF('収益計画・事業場内最低賃金(賃上げ特例要件)'!H6="", "", '収益計画・事業場内最低賃金(賃上げ特例要件)'!H6)</f>
        <v>-</v>
      </c>
      <c r="C332" t="s">
        <v>123</v>
      </c>
    </row>
    <row r="333" spans="1:3" x14ac:dyDescent="0.35">
      <c r="A333" s="99" t="s">
        <v>473</v>
      </c>
      <c r="B333" s="100" t="str">
        <f>IF('収益計画・事業場内最低賃金(賃上げ特例要件)'!H7="", "", '収益計画・事業場内最低賃金(賃上げ特例要件)'!H7)</f>
        <v/>
      </c>
      <c r="C333" t="s">
        <v>123</v>
      </c>
    </row>
    <row r="334" spans="1:3" x14ac:dyDescent="0.35">
      <c r="A334" s="99" t="s">
        <v>474</v>
      </c>
      <c r="B334" s="100" t="str">
        <f>IF('収益計画・事業場内最低賃金(賃上げ特例要件)'!H8="", "", '収益計画・事業場内最低賃金(賃上げ特例要件)'!H8)</f>
        <v/>
      </c>
      <c r="C334" t="s">
        <v>123</v>
      </c>
    </row>
    <row r="335" spans="1:3" x14ac:dyDescent="0.35">
      <c r="A335" s="99" t="s">
        <v>475</v>
      </c>
      <c r="B335" s="100" t="str">
        <f>IF('収益計画・事業場内最低賃金(賃上げ特例要件)'!H9="", "", '収益計画・事業場内最低賃金(賃上げ特例要件)'!H9)</f>
        <v/>
      </c>
      <c r="C335" t="s">
        <v>123</v>
      </c>
    </row>
    <row r="336" spans="1:3" x14ac:dyDescent="0.35">
      <c r="A336" s="99" t="s">
        <v>476</v>
      </c>
      <c r="B336" s="100" t="str">
        <f>IF('収益計画・事業場内最低賃金(賃上げ特例要件)'!H10="", "", '収益計画・事業場内最低賃金(賃上げ特例要件)'!H10)</f>
        <v/>
      </c>
      <c r="C336" t="s">
        <v>123</v>
      </c>
    </row>
    <row r="337" spans="1:3" x14ac:dyDescent="0.35">
      <c r="A337" s="99" t="s">
        <v>477</v>
      </c>
      <c r="B337" s="100" t="str">
        <f>IF('収益計画・事業場内最低賃金(賃上げ特例要件)'!H11="", "", '収益計画・事業場内最低賃金(賃上げ特例要件)'!H11)</f>
        <v/>
      </c>
      <c r="C337" t="s">
        <v>123</v>
      </c>
    </row>
    <row r="338" spans="1:3" x14ac:dyDescent="0.35">
      <c r="A338" s="99" t="s">
        <v>478</v>
      </c>
      <c r="B338" s="100" t="str">
        <f>IF('収益計画・事業場内最低賃金(賃上げ特例要件)'!H12="", "", '収益計画・事業場内最低賃金(賃上げ特例要件)'!H12)</f>
        <v/>
      </c>
      <c r="C338" t="s">
        <v>123</v>
      </c>
    </row>
    <row r="339" spans="1:3" x14ac:dyDescent="0.35">
      <c r="A339" s="99" t="s">
        <v>479</v>
      </c>
      <c r="B339" s="100" t="str">
        <f>IF('収益計画・事業場内最低賃金(賃上げ特例要件)'!H13="", "", '収益計画・事業場内最低賃金(賃上げ特例要件)'!H13)</f>
        <v/>
      </c>
      <c r="C339" t="s">
        <v>123</v>
      </c>
    </row>
    <row r="340" spans="1:3" x14ac:dyDescent="0.35">
      <c r="A340" s="99" t="s">
        <v>480</v>
      </c>
      <c r="B340" s="100" t="str">
        <f>IF('収益計画・事業場内最低賃金(賃上げ特例要件)'!H14="", "", '収益計画・事業場内最低賃金(賃上げ特例要件)'!H14)</f>
        <v/>
      </c>
      <c r="C340" t="s">
        <v>123</v>
      </c>
    </row>
    <row r="341" spans="1:3" x14ac:dyDescent="0.35">
      <c r="A341" s="99" t="s">
        <v>481</v>
      </c>
      <c r="B341" s="100" t="str">
        <f>IF('収益計画・事業場内最低賃金(賃上げ特例要件)'!H15="", "", '収益計画・事業場内最低賃金(賃上げ特例要件)'!H15)</f>
        <v/>
      </c>
      <c r="C341" t="s">
        <v>123</v>
      </c>
    </row>
    <row r="342" spans="1:3" x14ac:dyDescent="0.35">
      <c r="A342" s="99" t="s">
        <v>482</v>
      </c>
      <c r="B342" s="100">
        <f>IF('収益計画・事業場内最低賃金(賃上げ特例要件)'!H16="", "", '収益計画・事業場内最低賃金(賃上げ特例要件)'!H16)</f>
        <v>0</v>
      </c>
      <c r="C342" t="s">
        <v>123</v>
      </c>
    </row>
    <row r="343" spans="1:3" x14ac:dyDescent="0.35">
      <c r="A343" s="99" t="s">
        <v>483</v>
      </c>
      <c r="B343" s="100" t="str">
        <f>IF('収益計画・事業場内最低賃金(賃上げ特例要件)'!H17="", "", '収益計画・事業場内最低賃金(賃上げ特例要件)'!H17)</f>
        <v>-</v>
      </c>
      <c r="C343" t="s">
        <v>123</v>
      </c>
    </row>
    <row r="344" spans="1:3" x14ac:dyDescent="0.35">
      <c r="A344" s="99" t="s">
        <v>484</v>
      </c>
      <c r="B344" s="100" t="str">
        <f>IF('収益計画・事業場内最低賃金(賃上げ特例要件)'!H18="", "", '収益計画・事業場内最低賃金(賃上げ特例要件)'!H18)</f>
        <v/>
      </c>
      <c r="C344" t="s">
        <v>123</v>
      </c>
    </row>
    <row r="345" spans="1:3" x14ac:dyDescent="0.35">
      <c r="A345" s="99" t="s">
        <v>485</v>
      </c>
      <c r="B345" s="100" t="str">
        <f>IF('収益計画・事業場内最低賃金(賃上げ特例要件)'!H19="", "", '収益計画・事業場内最低賃金(賃上げ特例要件)'!H19)</f>
        <v/>
      </c>
      <c r="C345" t="s">
        <v>123</v>
      </c>
    </row>
    <row r="346" spans="1:3" x14ac:dyDescent="0.35">
      <c r="A346" s="99" t="s">
        <v>486</v>
      </c>
      <c r="B346" s="100" t="str">
        <f>IF('収益計画・事業場内最低賃金(賃上げ特例要件)'!H20="", "", '収益計画・事業場内最低賃金(賃上げ特例要件)'!H20)</f>
        <v/>
      </c>
      <c r="C346" t="s">
        <v>123</v>
      </c>
    </row>
    <row r="347" spans="1:3" x14ac:dyDescent="0.35">
      <c r="A347" s="99" t="s">
        <v>487</v>
      </c>
      <c r="B347" s="100" t="str">
        <f>IF('収益計画・事業場内最低賃金(賃上げ特例要件)'!H21="", "", '収益計画・事業場内最低賃金(賃上げ特例要件)'!H21)</f>
        <v/>
      </c>
      <c r="C347" t="s">
        <v>123</v>
      </c>
    </row>
    <row r="348" spans="1:3" x14ac:dyDescent="0.35">
      <c r="A348" s="99" t="s">
        <v>488</v>
      </c>
      <c r="B348" s="100" t="str">
        <f>IF('収益計画・事業場内最低賃金(賃上げ特例要件)'!H22="", "", '収益計画・事業場内最低賃金(賃上げ特例要件)'!H22)</f>
        <v/>
      </c>
      <c r="C348" t="s">
        <v>123</v>
      </c>
    </row>
    <row r="349" spans="1:3" x14ac:dyDescent="0.35">
      <c r="A349" s="99" t="s">
        <v>489</v>
      </c>
      <c r="B349" s="100" t="str">
        <f>IF('収益計画・事業場内最低賃金(賃上げ特例要件)'!H23="", "", '収益計画・事業場内最低賃金(賃上げ特例要件)'!H23)</f>
        <v/>
      </c>
      <c r="C349" t="s">
        <v>123</v>
      </c>
    </row>
    <row r="350" spans="1:3" x14ac:dyDescent="0.35">
      <c r="A350" s="99" t="s">
        <v>490</v>
      </c>
      <c r="B350" s="100" t="str">
        <f>IF('収益計画・事業場内最低賃金(賃上げ特例要件)'!H24="", "", '収益計画・事業場内最低賃金(賃上げ特例要件)'!H24)</f>
        <v/>
      </c>
      <c r="C350" t="s">
        <v>123</v>
      </c>
    </row>
    <row r="351" spans="1:3" x14ac:dyDescent="0.35">
      <c r="A351" s="99" t="s">
        <v>491</v>
      </c>
      <c r="B351" s="100" t="str">
        <f>IF('収益計画・事業場内最低賃金(賃上げ特例要件)'!H25="", "", '収益計画・事業場内最低賃金(賃上げ特例要件)'!H25)</f>
        <v/>
      </c>
      <c r="C351" t="s">
        <v>123</v>
      </c>
    </row>
    <row r="352" spans="1:3" x14ac:dyDescent="0.35">
      <c r="A352" s="99" t="s">
        <v>492</v>
      </c>
      <c r="B352" s="100" t="str">
        <f>IF('収益計画・事業場内最低賃金(賃上げ特例要件)'!H26="", "", '収益計画・事業場内最低賃金(賃上げ特例要件)'!H26)</f>
        <v/>
      </c>
      <c r="C352" t="s">
        <v>123</v>
      </c>
    </row>
    <row r="353" spans="1:3" x14ac:dyDescent="0.35">
      <c r="A353" s="99" t="s">
        <v>493</v>
      </c>
      <c r="B353" s="100" t="str">
        <f>IF('収益計画・事業場内最低賃金(賃上げ特例要件)'!H27="", "", '収益計画・事業場内最低賃金(賃上げ特例要件)'!H27)</f>
        <v/>
      </c>
      <c r="C353" t="s">
        <v>123</v>
      </c>
    </row>
    <row r="354" spans="1:3" x14ac:dyDescent="0.35">
      <c r="A354" s="99" t="s">
        <v>494</v>
      </c>
      <c r="B354" s="100" t="str">
        <f>IF('収益計画・事業場内最低賃金(賃上げ特例要件)'!H28="", "", '収益計画・事業場内最低賃金(賃上げ特例要件)'!H28)</f>
        <v/>
      </c>
      <c r="C354" t="s">
        <v>123</v>
      </c>
    </row>
    <row r="355" spans="1:3" x14ac:dyDescent="0.35">
      <c r="A355" s="99" t="s">
        <v>495</v>
      </c>
      <c r="B355" s="100" t="str">
        <f>IF('収益計画・事業場内最低賃金(賃上げ特例要件)'!H29="", "", '収益計画・事業場内最低賃金(賃上げ特例要件)'!H29)</f>
        <v/>
      </c>
      <c r="C355" t="s">
        <v>123</v>
      </c>
    </row>
    <row r="356" spans="1:3" x14ac:dyDescent="0.35">
      <c r="A356" s="99" t="s">
        <v>496</v>
      </c>
      <c r="B356" s="98" t="str">
        <f>'収益計画・事業場内最低賃金(賃上げ特例要件)'!I3</f>
        <v/>
      </c>
      <c r="C356" t="s">
        <v>123</v>
      </c>
    </row>
    <row r="357" spans="1:3" x14ac:dyDescent="0.35">
      <c r="A357" s="99" t="s">
        <v>497</v>
      </c>
      <c r="B357" s="100" t="str">
        <f>IF('収益計画・事業場内最低賃金(賃上げ特例要件)'!I4="", "", '収益計画・事業場内最低賃金(賃上げ特例要件)'!I4)</f>
        <v/>
      </c>
      <c r="C357" t="s">
        <v>123</v>
      </c>
    </row>
    <row r="358" spans="1:3" x14ac:dyDescent="0.35">
      <c r="A358" s="99" t="s">
        <v>498</v>
      </c>
      <c r="B358" s="100" t="str">
        <f>IF('収益計画・事業場内最低賃金(賃上げ特例要件)'!I5="", "", '収益計画・事業場内最低賃金(賃上げ特例要件)'!I5)</f>
        <v/>
      </c>
      <c r="C358" t="s">
        <v>123</v>
      </c>
    </row>
    <row r="359" spans="1:3" x14ac:dyDescent="0.35">
      <c r="A359" s="99" t="s">
        <v>499</v>
      </c>
      <c r="B359" s="100" t="str">
        <f>IF('収益計画・事業場内最低賃金(賃上げ特例要件)'!I6="", "", '収益計画・事業場内最低賃金(賃上げ特例要件)'!I6)</f>
        <v>-</v>
      </c>
      <c r="C359" t="s">
        <v>123</v>
      </c>
    </row>
    <row r="360" spans="1:3" x14ac:dyDescent="0.35">
      <c r="A360" s="99" t="s">
        <v>500</v>
      </c>
      <c r="B360" s="100" t="str">
        <f>IF('収益計画・事業場内最低賃金(賃上げ特例要件)'!I7="", "", '収益計画・事業場内最低賃金(賃上げ特例要件)'!I7)</f>
        <v/>
      </c>
      <c r="C360" t="s">
        <v>123</v>
      </c>
    </row>
    <row r="361" spans="1:3" x14ac:dyDescent="0.35">
      <c r="A361" s="99" t="s">
        <v>501</v>
      </c>
      <c r="B361" s="100" t="str">
        <f>IF('収益計画・事業場内最低賃金(賃上げ特例要件)'!I8="", "", '収益計画・事業場内最低賃金(賃上げ特例要件)'!I8)</f>
        <v/>
      </c>
      <c r="C361" t="s">
        <v>123</v>
      </c>
    </row>
    <row r="362" spans="1:3" x14ac:dyDescent="0.35">
      <c r="A362" s="99" t="s">
        <v>502</v>
      </c>
      <c r="B362" s="100" t="str">
        <f>IF('収益計画・事業場内最低賃金(賃上げ特例要件)'!I9="", "", '収益計画・事業場内最低賃金(賃上げ特例要件)'!I9)</f>
        <v/>
      </c>
      <c r="C362" t="s">
        <v>123</v>
      </c>
    </row>
    <row r="363" spans="1:3" x14ac:dyDescent="0.35">
      <c r="A363" s="99" t="s">
        <v>503</v>
      </c>
      <c r="B363" s="100" t="str">
        <f>IF('収益計画・事業場内最低賃金(賃上げ特例要件)'!I10="", "", '収益計画・事業場内最低賃金(賃上げ特例要件)'!I10)</f>
        <v/>
      </c>
      <c r="C363" t="s">
        <v>123</v>
      </c>
    </row>
    <row r="364" spans="1:3" x14ac:dyDescent="0.35">
      <c r="A364" s="99" t="s">
        <v>504</v>
      </c>
      <c r="B364" s="100" t="str">
        <f>IF('収益計画・事業場内最低賃金(賃上げ特例要件)'!I11="", "", '収益計画・事業場内最低賃金(賃上げ特例要件)'!I11)</f>
        <v/>
      </c>
      <c r="C364" t="s">
        <v>123</v>
      </c>
    </row>
    <row r="365" spans="1:3" x14ac:dyDescent="0.35">
      <c r="A365" s="99" t="s">
        <v>505</v>
      </c>
      <c r="B365" s="100" t="str">
        <f>IF('収益計画・事業場内最低賃金(賃上げ特例要件)'!I12="", "", '収益計画・事業場内最低賃金(賃上げ特例要件)'!I12)</f>
        <v/>
      </c>
      <c r="C365" t="s">
        <v>123</v>
      </c>
    </row>
    <row r="366" spans="1:3" x14ac:dyDescent="0.35">
      <c r="A366" s="99" t="s">
        <v>506</v>
      </c>
      <c r="B366" s="100" t="str">
        <f>IF('収益計画・事業場内最低賃金(賃上げ特例要件)'!I13="", "", '収益計画・事業場内最低賃金(賃上げ特例要件)'!I13)</f>
        <v/>
      </c>
      <c r="C366" t="s">
        <v>123</v>
      </c>
    </row>
    <row r="367" spans="1:3" x14ac:dyDescent="0.35">
      <c r="A367" s="99" t="s">
        <v>507</v>
      </c>
      <c r="B367" s="100" t="str">
        <f>IF('収益計画・事業場内最低賃金(賃上げ特例要件)'!I14="", "", '収益計画・事業場内最低賃金(賃上げ特例要件)'!I14)</f>
        <v/>
      </c>
      <c r="C367" t="s">
        <v>123</v>
      </c>
    </row>
    <row r="368" spans="1:3" x14ac:dyDescent="0.35">
      <c r="A368" s="99" t="s">
        <v>508</v>
      </c>
      <c r="B368" s="100" t="str">
        <f>IF('収益計画・事業場内最低賃金(賃上げ特例要件)'!I15="", "", '収益計画・事業場内最低賃金(賃上げ特例要件)'!I15)</f>
        <v/>
      </c>
      <c r="C368" t="s">
        <v>123</v>
      </c>
    </row>
    <row r="369" spans="1:3" x14ac:dyDescent="0.35">
      <c r="A369" s="99" t="s">
        <v>509</v>
      </c>
      <c r="B369" s="100">
        <f>IF('収益計画・事業場内最低賃金(賃上げ特例要件)'!I16="", "", '収益計画・事業場内最低賃金(賃上げ特例要件)'!I16)</f>
        <v>0</v>
      </c>
      <c r="C369" t="s">
        <v>123</v>
      </c>
    </row>
    <row r="370" spans="1:3" x14ac:dyDescent="0.35">
      <c r="A370" s="99" t="s">
        <v>510</v>
      </c>
      <c r="B370" s="100" t="str">
        <f>IF('収益計画・事業場内最低賃金(賃上げ特例要件)'!I17="", "", '収益計画・事業場内最低賃金(賃上げ特例要件)'!I17)</f>
        <v>-</v>
      </c>
      <c r="C370" t="s">
        <v>123</v>
      </c>
    </row>
    <row r="371" spans="1:3" x14ac:dyDescent="0.35">
      <c r="A371" s="99" t="s">
        <v>511</v>
      </c>
      <c r="B371" s="100" t="str">
        <f>IF('収益計画・事業場内最低賃金(賃上げ特例要件)'!I18="", "", '収益計画・事業場内最低賃金(賃上げ特例要件)'!I18)</f>
        <v/>
      </c>
      <c r="C371" t="s">
        <v>123</v>
      </c>
    </row>
    <row r="372" spans="1:3" x14ac:dyDescent="0.35">
      <c r="A372" s="99" t="s">
        <v>512</v>
      </c>
      <c r="B372" s="100" t="str">
        <f>IF('収益計画・事業場内最低賃金(賃上げ特例要件)'!I19="", "", '収益計画・事業場内最低賃金(賃上げ特例要件)'!I19)</f>
        <v/>
      </c>
      <c r="C372" t="s">
        <v>123</v>
      </c>
    </row>
    <row r="373" spans="1:3" x14ac:dyDescent="0.35">
      <c r="A373" s="99" t="s">
        <v>513</v>
      </c>
      <c r="B373" s="100" t="str">
        <f>IF('収益計画・事業場内最低賃金(賃上げ特例要件)'!I20="", "", '収益計画・事業場内最低賃金(賃上げ特例要件)'!I20)</f>
        <v/>
      </c>
      <c r="C373" t="s">
        <v>123</v>
      </c>
    </row>
    <row r="374" spans="1:3" x14ac:dyDescent="0.35">
      <c r="A374" s="99" t="s">
        <v>514</v>
      </c>
      <c r="B374" s="100" t="str">
        <f>IF('収益計画・事業場内最低賃金(賃上げ特例要件)'!I21="", "", '収益計画・事業場内最低賃金(賃上げ特例要件)'!I21)</f>
        <v/>
      </c>
      <c r="C374" t="s">
        <v>123</v>
      </c>
    </row>
    <row r="375" spans="1:3" x14ac:dyDescent="0.35">
      <c r="A375" s="99" t="s">
        <v>515</v>
      </c>
      <c r="B375" s="100" t="str">
        <f>IF('収益計画・事業場内最低賃金(賃上げ特例要件)'!I22="", "", '収益計画・事業場内最低賃金(賃上げ特例要件)'!I22)</f>
        <v/>
      </c>
      <c r="C375" t="s">
        <v>123</v>
      </c>
    </row>
    <row r="376" spans="1:3" x14ac:dyDescent="0.35">
      <c r="A376" s="99" t="s">
        <v>516</v>
      </c>
      <c r="B376" s="100" t="str">
        <f>IF('収益計画・事業場内最低賃金(賃上げ特例要件)'!I23="", "", '収益計画・事業場内最低賃金(賃上げ特例要件)'!I23)</f>
        <v/>
      </c>
      <c r="C376" t="s">
        <v>123</v>
      </c>
    </row>
    <row r="377" spans="1:3" x14ac:dyDescent="0.35">
      <c r="A377" s="99" t="s">
        <v>517</v>
      </c>
      <c r="B377" s="100" t="str">
        <f>IF('収益計画・事業場内最低賃金(賃上げ特例要件)'!I24="", "", '収益計画・事業場内最低賃金(賃上げ特例要件)'!I24)</f>
        <v/>
      </c>
      <c r="C377" t="s">
        <v>123</v>
      </c>
    </row>
    <row r="378" spans="1:3" x14ac:dyDescent="0.35">
      <c r="A378" s="99" t="s">
        <v>518</v>
      </c>
      <c r="B378" s="100" t="str">
        <f>IF('収益計画・事業場内最低賃金(賃上げ特例要件)'!I25="", "", '収益計画・事業場内最低賃金(賃上げ特例要件)'!I25)</f>
        <v/>
      </c>
      <c r="C378" t="s">
        <v>123</v>
      </c>
    </row>
    <row r="379" spans="1:3" x14ac:dyDescent="0.35">
      <c r="A379" s="99" t="s">
        <v>519</v>
      </c>
      <c r="B379" s="100" t="str">
        <f>IF('収益計画・事業場内最低賃金(賃上げ特例要件)'!I26="", "", '収益計画・事業場内最低賃金(賃上げ特例要件)'!I26)</f>
        <v/>
      </c>
      <c r="C379" t="s">
        <v>123</v>
      </c>
    </row>
    <row r="380" spans="1:3" x14ac:dyDescent="0.35">
      <c r="A380" s="99" t="s">
        <v>520</v>
      </c>
      <c r="B380" s="100" t="str">
        <f>IF('収益計画・事業場内最低賃金(賃上げ特例要件)'!I27="", "", '収益計画・事業場内最低賃金(賃上げ特例要件)'!I27)</f>
        <v/>
      </c>
      <c r="C380" t="s">
        <v>123</v>
      </c>
    </row>
    <row r="381" spans="1:3" x14ac:dyDescent="0.35">
      <c r="A381" s="99" t="s">
        <v>521</v>
      </c>
      <c r="B381" s="100" t="str">
        <f>IF('収益計画・事業場内最低賃金(賃上げ特例要件)'!I28="", "", '収益計画・事業場内最低賃金(賃上げ特例要件)'!I28)</f>
        <v/>
      </c>
      <c r="C381" t="s">
        <v>123</v>
      </c>
    </row>
    <row r="382" spans="1:3" x14ac:dyDescent="0.35">
      <c r="A382" s="99" t="s">
        <v>522</v>
      </c>
      <c r="B382" s="100" t="str">
        <f>IF('収益計画・事業場内最低賃金(賃上げ特例要件)'!I29="", "", '収益計画・事業場内最低賃金(賃上げ特例要件)'!I29)</f>
        <v/>
      </c>
      <c r="C382" t="s">
        <v>123</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4C27015499F14AB3069BB0C679B2F4" ma:contentTypeVersion="13" ma:contentTypeDescription="新しいドキュメントを作成します。" ma:contentTypeScope="" ma:versionID="47b0ccedddc734f2dcd4f2eab3e4d345">
  <xsd:schema xmlns:xsd="http://www.w3.org/2001/XMLSchema" xmlns:xs="http://www.w3.org/2001/XMLSchema" xmlns:p="http://schemas.microsoft.com/office/2006/metadata/properties" xmlns:ns2="e808ca2f-46a6-4154-90aa-5802a40e19c1" xmlns:ns3="9f99a72d-11a2-4e0a-a009-eb53fc8aaf70" targetNamespace="http://schemas.microsoft.com/office/2006/metadata/properties" ma:root="true" ma:fieldsID="8af365c6a4855aac5560ffaeaafc6f22" ns2:_="" ns3:_="">
    <xsd:import namespace="e808ca2f-46a6-4154-90aa-5802a40e19c1"/>
    <xsd:import namespace="9f99a72d-11a2-4e0a-a009-eb53fc8aaf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08ca2f-46a6-4154-90aa-5802a40e19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99a72d-11a2-4e0a-a009-eb53fc8aaf7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c94afb2-59c0-44d2-b7f7-0982e8f9874f}" ma:internalName="TaxCatchAll" ma:showField="CatchAllData" ma:web="9f99a72d-11a2-4e0a-a009-eb53fc8aa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808ca2f-46a6-4154-90aa-5802a40e19c1">
      <Terms xmlns="http://schemas.microsoft.com/office/infopath/2007/PartnerControls"/>
    </lcf76f155ced4ddcb4097134ff3c332f>
    <TaxCatchAll xmlns="9f99a72d-11a2-4e0a-a009-eb53fc8aaf70" xsi:nil="true"/>
  </documentManagement>
</p:properties>
</file>

<file path=customXml/itemProps1.xml><?xml version="1.0" encoding="utf-8"?>
<ds:datastoreItem xmlns:ds="http://schemas.openxmlformats.org/officeDocument/2006/customXml" ds:itemID="{B939D042-F648-42FF-8D4C-3862657E6D17}"/>
</file>

<file path=customXml/itemProps2.xml><?xml version="1.0" encoding="utf-8"?>
<ds:datastoreItem xmlns:ds="http://schemas.openxmlformats.org/officeDocument/2006/customXml" ds:itemID="{2340D68E-9630-47D7-B0C6-6860F1F1C7A1}"/>
</file>

<file path=customXml/itemProps3.xml><?xml version="1.0" encoding="utf-8"?>
<ds:datastoreItem xmlns:ds="http://schemas.openxmlformats.org/officeDocument/2006/customXml" ds:itemID="{E2B48585-61FA-41BD-A152-61FFB0EB029C}"/>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はじめに</vt:lpstr>
      <vt:lpstr>収益計画・事業場内最低賃金</vt:lpstr>
      <vt:lpstr>収益計画・事業場内最低賃金(賃上げ特例要件)</vt:lpstr>
      <vt:lpstr>リスト</vt:lpstr>
      <vt:lpstr>import</vt:lpstr>
      <vt:lpstr>収益計画・事業場内最低賃金!Print_Area</vt:lpstr>
      <vt:lpstr>'収益計画・事業場内最低賃金(賃上げ特例要件)'!Print_Area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2025-10-31T09:05:27Z</dcterms:created>
  <dcterms:modified xsi:type="dcterms:W3CDTF">2025-10-31T09:06:58Z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0x0101007E4C27015499F14AB3069BB0C679B2F4</vt:lpwstr>
  </property>
</Properties>
</file>