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6" documentId="13_ncr:1_{314544FA-DCB5-4601-83EC-29C32BC5D73C}" xr6:coauthVersionLast="47" xr6:coauthVersionMax="47" xr10:uidLastSave="{1A9759D0-9A78-466D-87F0-63B35BA21F83}"/>
  <bookViews>
    <workbookView xWindow="28690" yWindow="-110" windowWidth="29020" windowHeight="15700" tabRatio="858" activeTab="4" xr2:uid="{35C62ACD-5609-47F9-B565-270EF4B1D598}"/>
  </bookViews>
  <sheets>
    <sheet name="【指定様式】事業計画書（その3） " sheetId="13" r:id="rId1"/>
    <sheet name="（別紙１）省力化計算シート" sheetId="2" r:id="rId2"/>
    <sheet name="（別紙２）省力化業務プロセス図" sheetId="3" r:id="rId3"/>
    <sheet name="（別紙３）投資回収期間計算シート" sheetId="4" r:id="rId4"/>
    <sheet name="【参考書式】事業計画目標値算出シート（参考） " sheetId="14" r:id="rId5"/>
    <sheet name="【参考書式】達成すべき目標値の算出ツール（参考）" sheetId="9" r:id="rId6"/>
  </sheets>
  <externalReferences>
    <externalReference r:id="rId7"/>
  </externalReference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 '!$A$1:$L$125</definedName>
    <definedName name="_xlnm.Print_Area" localSheetId="5">'【参考書式】達成すべき目標値の算出ツール（参考）'!$A$1:$M$24</definedName>
    <definedName name="_xlnm.Print_Area" localSheetId="0">'【指定様式】事業計画書（その3） '!$A$1:$L$81</definedName>
    <definedName name="サブタイトル">[1]更新履歴!$L$3</definedName>
    <definedName name="タイトル">[1]更新履歴!$D$3</definedName>
    <definedName name="作成日">[1]更新履歴!$U$2</definedName>
    <definedName name="所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14" l="1"/>
  <c r="I31" i="14"/>
  <c r="F15" i="9"/>
  <c r="H31" i="14"/>
  <c r="G31" i="14"/>
  <c r="G30" i="14"/>
  <c r="I40" i="14"/>
  <c r="I30" i="14"/>
  <c r="K51" i="14" l="1"/>
  <c r="K52" i="14" s="1"/>
  <c r="J51" i="14"/>
  <c r="J52" i="14" s="1"/>
  <c r="I51" i="14"/>
  <c r="I52" i="14" s="1"/>
  <c r="H51" i="14"/>
  <c r="H52" i="14" s="1"/>
  <c r="G51" i="14"/>
  <c r="G52" i="14" s="1"/>
  <c r="E51" i="14"/>
  <c r="I48" i="14"/>
  <c r="H48" i="14"/>
  <c r="G48" i="14"/>
  <c r="K47" i="14"/>
  <c r="J47" i="14"/>
  <c r="I47" i="14"/>
  <c r="K46" i="14"/>
  <c r="J46" i="14"/>
  <c r="I46" i="14"/>
  <c r="H46" i="14"/>
  <c r="G46" i="14"/>
  <c r="H45" i="14"/>
  <c r="G45" i="14"/>
  <c r="K42" i="14"/>
  <c r="K45" i="14" s="1"/>
  <c r="J42" i="14"/>
  <c r="J45" i="14" s="1"/>
  <c r="I42" i="14"/>
  <c r="I45" i="14" s="1"/>
  <c r="H42" i="14"/>
  <c r="G42" i="14"/>
  <c r="E42" i="14"/>
  <c r="K48" i="14" s="1"/>
  <c r="K34" i="14"/>
  <c r="J34" i="14"/>
  <c r="I34" i="14"/>
  <c r="H34" i="14"/>
  <c r="G34" i="14"/>
  <c r="E34" i="14"/>
  <c r="J32" i="14"/>
  <c r="J37" i="14" s="1"/>
  <c r="J31" i="14"/>
  <c r="I32" i="14"/>
  <c r="I37" i="14" s="1"/>
  <c r="K30" i="14"/>
  <c r="J30" i="14"/>
  <c r="H30" i="14"/>
  <c r="H32" i="14" s="1"/>
  <c r="H37" i="14" s="1"/>
  <c r="G32" i="14"/>
  <c r="G37" i="14" s="1"/>
  <c r="E30" i="14"/>
  <c r="E32" i="14" s="1"/>
  <c r="B8" i="13"/>
  <c r="O5" i="4"/>
  <c r="F16" i="9"/>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J39" i="14" l="1"/>
  <c r="J38" i="14"/>
  <c r="H38" i="14"/>
  <c r="H39" i="14"/>
  <c r="K40" i="14"/>
  <c r="J40" i="14"/>
  <c r="E39" i="14"/>
  <c r="H40" i="14"/>
  <c r="G40" i="14"/>
  <c r="I39" i="14"/>
  <c r="I41" i="14" s="1"/>
  <c r="I38" i="14"/>
  <c r="G38" i="14"/>
  <c r="G39" i="14"/>
  <c r="G41" i="14" s="1"/>
  <c r="K31" i="14"/>
  <c r="K32" i="14" s="1"/>
  <c r="K37" i="14" s="1"/>
  <c r="G47" i="14"/>
  <c r="J48" i="14"/>
  <c r="H47" i="14"/>
  <c r="K38" i="14" l="1"/>
  <c r="K39" i="14"/>
  <c r="K41" i="14" s="1"/>
  <c r="H41" i="14"/>
  <c r="J41" i="14"/>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F6" i="4" s="1"/>
  <c r="C3" i="4" s="1"/>
  <c r="B79" i="13" s="1"/>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M3" i="2" l="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<sst xmlns="http://schemas.openxmlformats.org/spreadsheetml/2006/main" count="241" uniqueCount="156">
  <si>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</si>
  <si>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</si>
  <si>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</si>
  <si>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</si>
  <si>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</si>
  <si>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</si>
  <si>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</si>
  <si>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</si>
  <si>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</si>
  <si>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</si>
  <si>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</si>
  <si>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</si>
  <si>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</si>
  <si>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</si>
  <si>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</si>
  <si>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</si>
  <si>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</si>
  <si>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</si>
  <si>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</si>
  <si>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</si>
  <si>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</si>
  <si>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</si>
  <si>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</si>
  <si>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</si>
  <si>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</si>
  <si>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</si>
  <si>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</si>
  <si>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</si>
  <si>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</si>
  <si>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</si>
  <si>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</si>
  <si>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</si>
  <si>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</si>
  <si>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</si>
  <si>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</si>
  <si>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</si>
  <si>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</si>
  <si>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</si>
  <si>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</si>
  <si>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</si>
  <si>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</si>
  <si>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</si>
  <si>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</si>
  <si>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</si>
  <si>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</si>
  <si>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</si>
  <si>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</si>
  <si>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</si>
  <si>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</si>
  <si>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</si>
  <si>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</si>
  <si>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</si>
  <si>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</si>
  <si>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</si>
  <si>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</si>
  <si>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</si>
  <si>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</si>
  <si>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</si>
  <si>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</si>
  <si>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</si>
  <si>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</si>
  <si>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</si>
  <si>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</si>
  <si>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</si>
  <si>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</si>
  <si>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</si>
  <si>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</si>
  <si>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</si>
  <si>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</si>
  <si>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</si>
  <si>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</si>
  <si>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</si>
  <si>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</si>
  <si>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</si>
  <si>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</si>
  <si>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</si>
  <si>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</si>
  <si>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</si>
  <si>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</si>
  <si>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</si>
  <si>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</si>
  <si>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</si>
  <si>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</si>
  <si>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</si>
  <si>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</si>
  <si>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</si>
  <si>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</si>
  <si>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</si>
  <si>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</si>
  <si>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</si>
  <si>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</si>
  <si>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</si>
  <si>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</si>
  <si>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</si>
  <si>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</si>
  <si>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</si>
  <si>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</si>
  <si>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</si>
  <si>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</si>
  <si>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</si>
  <si>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</si>
  <si>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</si>
  <si>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</si>
  <si>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</si>
  <si>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</si>
  <si>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</si>
  <si>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</si>
  <si>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</si>
  <si>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</si>
  <si>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</si>
  <si>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</si>
  <si>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</si>
  <si>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</si>
  <si>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</si>
  <si>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</si>
  <si>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</si>
  <si>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</si>
  <si>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</si>
  <si>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</si>
  <si>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</si>
  <si>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</si>
  <si>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</si>
  <si>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</si>
  <si>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</si>
  <si>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</si>
  <si>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</si>
  <si>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</si>
  <si>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</si>
  <si>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</si>
  <si>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</si>
  <si>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</si>
  <si>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</si>
  <si>
    <t>パラメータ（公開時に非表示）</t>
    <rPh sb="6" eb="9">
      <t>コウカイジ</t>
    </rPh>
    <rPh sb="10" eb="13">
      <t>ヒヒョウジ</t>
    </rPh>
    <phoneticPr fontId="1"/>
  </si>
  <si>
    <t>【事業計画年数（３～５年）】</t>
    <rPh sb="1" eb="3">
      <t>ジギョウ</t>
    </rPh>
    <rPh sb="3" eb="5">
      <t>ケイカク</t>
    </rPh>
    <rPh sb="5" eb="7">
      <t>ネンスウ</t>
    </rPh>
    <rPh sb="11" eb="12">
      <t>ネン</t>
    </rPh>
    <phoneticPr fontId="1"/>
  </si>
  <si>
    <t>【算定根拠】算定の根拠となる計算式等をそれぞれ記載ください。</t>
    <rPh sb="1" eb="5">
      <t>サンテイコンキョ</t>
    </rPh>
    <rPh sb="6" eb="8">
      <t>サンテイ</t>
    </rPh>
    <rPh sb="9" eb="11">
      <t>コンキョ</t>
    </rPh>
    <rPh sb="14" eb="16">
      <t>ケイサン</t>
    </rPh>
    <rPh sb="16" eb="18">
      <t>シキトウ</t>
    </rPh>
    <rPh sb="23" eb="25">
      <t>キサイ</t>
    </rPh>
    <phoneticPr fontId="1"/>
  </si>
  <si>
    <t>　　　　　　　また、計画最終年の年平均成長率を転記してください。（事業者の目標値となります。）</t>
    <rPh sb="33" eb="36">
      <t>ジギョウシャ</t>
    </rPh>
    <rPh sb="37" eb="40">
      <t>モクヒョウチ</t>
    </rPh>
    <phoneticPr fontId="1"/>
  </si>
  <si>
    <t>最終年の年平均成長率</t>
    <phoneticPr fontId="1"/>
  </si>
  <si>
    <t>％</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</si>
  <si>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</si>
  <si>
    <t>※「（別紙３）投資回収期間計算シート」より算出（自動反映）。</t>
    <rPh sb="13" eb="15">
      <t>ケイサン</t>
    </rPh>
    <rPh sb="24" eb="28">
      <t>ジドウハンエイ</t>
    </rPh>
    <phoneticPr fontId="1"/>
  </si>
  <si>
    <t>（参考サイト：写真をタッチでリンクに飛びます）</t>
    <rPh sb="1" eb="3">
      <t>サンコウ</t>
    </rPh>
    <rPh sb="7" eb="9">
      <t>シャシン</t>
    </rPh>
    <rPh sb="18" eb="19">
      <t>ト</t>
    </rPh>
    <phoneticPr fontId="1"/>
  </si>
  <si>
    <t>・イメージがわかるよう入力値に数値をいれてありますが、上書きしてご活用ください。また、以下の機構ツールもぜひご活用ください。</t>
    <rPh sb="11" eb="14">
      <t>ニュウリョクチ</t>
    </rPh>
    <rPh sb="15" eb="17">
      <t>スウチ</t>
    </rPh>
    <rPh sb="27" eb="29">
      <t>ウワガ</t>
    </rPh>
    <rPh sb="33" eb="35">
      <t>カツヨウ</t>
    </rPh>
    <rPh sb="43" eb="45">
      <t>イカ</t>
    </rPh>
    <rPh sb="46" eb="48">
      <t>キコウ</t>
    </rPh>
    <rPh sb="55" eb="57">
      <t>カツヨウ</t>
    </rPh>
    <phoneticPr fontId="1"/>
  </si>
  <si>
    <t>　　「経営自己診断システム」「価格転嫁検討ツール」「儲かる経営キヅク君」→印刷枠外にリンクあります。</t>
    <rPh sb="37" eb="39">
      <t>インサツ</t>
    </rPh>
    <rPh sb="39" eb="41">
      <t>ワクガイ</t>
    </rPh>
    <phoneticPr fontId="1"/>
  </si>
  <si>
    <t>・あくまでシステムに入力いただいた数値を正しいものとして審査します。（提出時に本シートは削除しなくて結構です。）</t>
    <rPh sb="10" eb="12">
      <t>ニュウリョク</t>
    </rPh>
    <rPh sb="17" eb="19">
      <t>スウチ</t>
    </rPh>
    <rPh sb="20" eb="21">
      <t>タダ</t>
    </rPh>
    <rPh sb="28" eb="30">
      <t>シンサ</t>
    </rPh>
    <rPh sb="35" eb="38">
      <t>テイシュツジ</t>
    </rPh>
    <rPh sb="39" eb="40">
      <t>ホン</t>
    </rPh>
    <rPh sb="44" eb="46">
      <t>サクジョ</t>
    </rPh>
    <rPh sb="50" eb="52">
      <t>ケッコウ</t>
    </rPh>
    <phoneticPr fontId="1"/>
  </si>
  <si>
    <t>基準年度</t>
    <rPh sb="0" eb="4">
      <t>キジュンネンド</t>
    </rPh>
    <phoneticPr fontId="1"/>
  </si>
  <si>
    <t>直近の決算年月</t>
    <phoneticPr fontId="1"/>
  </si>
  <si>
    <t>年　　月期</t>
    <rPh sb="0" eb="1">
      <t>ネン</t>
    </rPh>
    <rPh sb="3" eb="5">
      <t>ガツキ</t>
    </rPh>
    <phoneticPr fontId="1"/>
  </si>
  <si>
    <r>
      <t xml:space="preserve">  ② 人件費</t>
    </r>
    <r>
      <rPr>
        <sz val="10"/>
        <color theme="1"/>
        <rFont val="BIZ UDゴシック"/>
        <family val="3"/>
        <charset val="128"/>
      </rPr>
      <t xml:space="preserve"> </t>
    </r>
    <r>
      <rPr>
        <b/>
        <sz val="10"/>
        <color theme="1"/>
        <rFont val="BIZ UDゴシック"/>
        <family val="3"/>
        <charset val="128"/>
      </rPr>
      <t>　  （注１）</t>
    </r>
    <rPh sb="4" eb="7">
      <t>ジンケンヒ</t>
    </rPh>
    <rPh sb="12" eb="13">
      <t>チュウ</t>
    </rPh>
    <phoneticPr fontId="1"/>
  </si>
  <si>
    <t xml:space="preserve">  ③ 減価償却費 </t>
    <rPh sb="4" eb="6">
      <t>ゲンカ</t>
    </rPh>
    <rPh sb="6" eb="9">
      <t>ショウキャクヒ</t>
    </rPh>
    <phoneticPr fontId="1"/>
  </si>
  <si>
    <t>　　　　（給与支給総額及び１人当たり給与支給総額は、両方を達成する事業計画の策定し、少なくともいずれか一方の目標値を達成する必要があります。）</t>
    <rPh sb="11" eb="12">
      <t>オヨ</t>
    </rPh>
    <phoneticPr fontId="1"/>
  </si>
  <si>
    <t>　販売費及び一般管理費</t>
    <rPh sb="1" eb="4">
      <t>ハンバイヒ</t>
    </rPh>
    <rPh sb="4" eb="5">
      <t>オヨ</t>
    </rPh>
    <rPh sb="6" eb="11">
      <t>イッパンカンリヒ</t>
    </rPh>
    <phoneticPr fontId="1"/>
  </si>
  <si>
    <t>事業者名</t>
    <rPh sb="0" eb="3">
      <t>ジギョウシャ</t>
    </rPh>
    <rPh sb="3" eb="4">
      <t>メイ</t>
    </rPh>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</si>
  <si>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</si>
  <si>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</si>
  <si>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phoneticPr fontId="1"/>
  </si>
  <si>
    <t>（※４）１人当たり給与支給総額の年平均成長率は、事業実施都道府県における最低賃金の直近５年間（２０２０年度を基準とし、２０２１年度～２０２５年度の５年間）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</si>
</sst>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quot;#,##0_);[Red]\(&quot;¥&quot;#,##0\)"/>
    <numFmt numFmtId="177" formatCode="_(&quot;¥&quot;* #,##0_);_(&quot;¥&quot;* \(#,##0\);_(&quot;¥&quot;* &quot;-&quot;_);_(@_)"/>
    <numFmt numFmtId="178" formatCode="0.0000_ "/>
    <numFmt numFmtId="179" formatCode="0.0_ "/>
    <numFmt numFmtId="180" formatCode="0.00_ "/>
    <numFmt numFmtId="181" formatCode="#,##0.0_ "/>
    <numFmt numFmtId="182" formatCode="#,##0_ "/>
    <numFmt numFmtId="183" formatCode="#,##0.00_ "/>
    <numFmt numFmtId="184" formatCode="0_ ;[Red]\-0\ "/>
    <numFmt numFmtId="185" formatCode="0.000%"/>
    <numFmt numFmtId="186" formatCode="#,##0.0"/>
    <numFmt numFmtId="187" formatCode="0&quot;人&quot;"/>
    <numFmt numFmtId="188" formatCode="0.00_);[Red]\(0.00\)"/>
  </numFmts>
  <fonts count="67"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sz val="11"/>
      <color theme="1"/>
      <name val="游ゴシック"/>
      <family val="2"/>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12"/>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
      <sz val="9"/>
      <color rgb="FF000000"/>
      <name val="Meiryo UI"/>
      <family val="3"/>
      <charset val="128"/>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b/>
      <sz val="12"/>
      <color rgb="FF0070C0"/>
      <name val="游ゴシック"/>
      <family val="3"/>
      <charset val="128"/>
      <scheme val="minor"/>
    </font>
    <font>
      <b/>
      <sz val="12"/>
      <color rgb="FF000000"/>
      <name val="BIZ UDPゴシック"/>
      <family val="3"/>
      <charset val="128"/>
    </font>
    <font>
      <sz val="12"/>
      <color rgb="FF0070C0"/>
      <name val="BIZ UDPゴシック"/>
      <family val="3"/>
      <charset val="128"/>
    </font>
    <font>
      <sz val="12"/>
      <color rgb="FF000000"/>
      <name val="BIZ UDPゴシック"/>
      <family val="3"/>
      <charset val="128"/>
    </font>
    <font>
      <b/>
      <sz val="12"/>
      <color rgb="FF0070C0"/>
      <name val="BIZ UDゴシック"/>
      <family val="3"/>
      <charset val="128"/>
    </font>
    <font>
      <sz val="11"/>
      <color rgb="FF000000"/>
      <name val="BIZ UDゴシック"/>
      <family val="3"/>
      <charset val="128"/>
    </font>
    <font>
      <b/>
      <sz val="9"/>
      <color theme="1"/>
      <name val="BIZ UDゴシック"/>
      <family val="3"/>
      <charset val="128"/>
    </font>
    <font>
      <sz val="11"/>
      <color theme="1"/>
      <name val="游ゴシック"/>
      <family val="2"/>
      <scheme val="minor"/>
    </font>
  </fonts>
  <fills count="18">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79998168889431442"/>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9">
    <xf numFmtId="0" fontId="0" fillId="0" borderId="0">
      <alignment vertical="center"/>
    </xf>
    <xf numFmtId="176" fontId="29" fillId="0" borderId="0" applyFont="0" applyFill="0" applyBorder="0" applyAlignment="0" applyProtection="0">
      <alignment vertical="center"/>
    </xf>
    <xf numFmtId="38" fontId="29" fillId="0" borderId="0" applyFont="0" applyFill="0" applyBorder="0" applyAlignment="0" applyProtection="0">
      <alignment vertical="center"/>
    </xf>
    <xf numFmtId="0" fontId="66" fillId="0" borderId="0"/>
    <xf numFmtId="0" fontId="29" fillId="0" borderId="0">
      <alignment vertical="center"/>
    </xf>
    <xf numFmtId="0" fontId="29" fillId="0" borderId="0">
      <alignment vertical="center"/>
    </xf>
    <xf numFmtId="0" fontId="66" fillId="0" borderId="0"/>
    <xf numFmtId="0" fontId="29" fillId="0" borderId="0">
      <alignment vertical="center"/>
    </xf>
    <xf numFmtId="176" fontId="29" fillId="0" borderId="0" applyFont="0" applyFill="0" applyBorder="0" applyAlignment="0" applyProtection="0">
      <alignment vertical="center"/>
    </xf>
  </cellStyleXfs>
  <cellXfs count="426">
    <xf numFmtId="0" fontId="0" fillId="0" borderId="0" xfId="0">
      <alignment vertical="center"/>
    </xf>
    <xf numFmtId="0" fontId="2" fillId="2" borderId="0" xfId="0" applyFont="1" applyFill="1">
      <alignment vertical="center"/>
    </xf>
    <xf numFmtId="178" fontId="0" fillId="0" borderId="0" xfId="0" applyNumberFormat="1">
      <alignment vertical="center"/>
    </xf>
    <xf numFmtId="0" fontId="0" fillId="0" borderId="0" xfId="0" applyAlignment="1">
      <alignment horizontal="right" vertical="center"/>
    </xf>
    <xf numFmtId="179" fontId="3" fillId="3" borderId="1" xfId="0" applyNumberFormat="1" applyFont="1" applyFill="1" applyBorder="1">
      <alignment vertical="center"/>
    </xf>
    <xf numFmtId="179" fontId="3" fillId="0" borderId="0" xfId="0" applyNumberFormat="1" applyFont="1">
      <alignment vertical="center"/>
    </xf>
    <xf numFmtId="179" fontId="3" fillId="4" borderId="1" xfId="0" applyNumberFormat="1" applyFont="1" applyFill="1" applyBorder="1">
      <alignment vertical="center"/>
    </xf>
    <xf numFmtId="0" fontId="4" fillId="0" borderId="0" xfId="0" applyFont="1" applyAlignment="1">
      <alignment horizontal="right" vertical="center"/>
    </xf>
    <xf numFmtId="180"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80" fontId="10" fillId="0" borderId="0" xfId="0" applyNumberFormat="1" applyFont="1">
      <alignment vertical="center"/>
    </xf>
    <xf numFmtId="0" fontId="12" fillId="0" borderId="0" xfId="0" applyFont="1" applyAlignment="1">
      <alignment horizontal="right" vertical="center"/>
    </xf>
    <xf numFmtId="179" fontId="10" fillId="0" borderId="0" xfId="0" applyNumberFormat="1" applyFont="1">
      <alignment vertical="center"/>
    </xf>
    <xf numFmtId="0" fontId="13" fillId="6" borderId="3" xfId="0" applyFont="1" applyFill="1" applyBorder="1">
      <alignment vertical="center"/>
    </xf>
    <xf numFmtId="0" fontId="13" fillId="6" borderId="4" xfId="0" applyFont="1" applyFill="1" applyBorder="1">
      <alignment vertical="center"/>
    </xf>
    <xf numFmtId="0" fontId="13" fillId="6" borderId="5" xfId="0" applyFont="1" applyFill="1" applyBorder="1">
      <alignment vertical="center"/>
    </xf>
    <xf numFmtId="0" fontId="13" fillId="7" borderId="3" xfId="0" applyFont="1" applyFill="1" applyBorder="1">
      <alignment vertical="center"/>
    </xf>
    <xf numFmtId="0" fontId="13" fillId="7" borderId="6" xfId="0" applyFont="1" applyFill="1" applyBorder="1">
      <alignment vertical="center"/>
    </xf>
    <xf numFmtId="0" fontId="13" fillId="7" borderId="7" xfId="0" applyFont="1" applyFill="1" applyBorder="1">
      <alignment vertical="center"/>
    </xf>
    <xf numFmtId="0" fontId="13" fillId="7" borderId="8" xfId="0" applyFont="1" applyFill="1" applyBorder="1" applyAlignment="1">
      <alignment horizontal="center" vertical="center"/>
    </xf>
    <xf numFmtId="0" fontId="14"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5"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6" fillId="9" borderId="10" xfId="0" applyFont="1" applyFill="1" applyBorder="1">
      <alignment vertical="center"/>
    </xf>
    <xf numFmtId="0" fontId="16" fillId="10" borderId="20" xfId="0" applyFont="1" applyFill="1" applyBorder="1" applyAlignment="1" applyProtection="1">
      <alignment vertical="center" shrinkToFit="1"/>
      <protection locked="0"/>
    </xf>
    <xf numFmtId="0" fontId="16"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6" fillId="10" borderId="18" xfId="0" applyFont="1" applyFill="1" applyBorder="1" applyAlignment="1" applyProtection="1">
      <alignment vertical="center" shrinkToFit="1"/>
      <protection locked="0"/>
    </xf>
    <xf numFmtId="0" fontId="16"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80"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19" fillId="8" borderId="0" xfId="0" applyFont="1" applyFill="1" applyAlignment="1">
      <alignment horizontal="right" vertical="center"/>
    </xf>
    <xf numFmtId="0" fontId="19" fillId="8" borderId="0" xfId="0" applyFont="1" applyFill="1" applyAlignment="1">
      <alignment vertical="center" wrapText="1"/>
    </xf>
    <xf numFmtId="0" fontId="18" fillId="8"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8" borderId="0" xfId="0" applyFill="1" applyAlignment="1">
      <alignment horizontal="right" vertical="center"/>
    </xf>
    <xf numFmtId="0" fontId="19" fillId="8" borderId="3" xfId="0" applyFont="1" applyFill="1" applyBorder="1">
      <alignment vertical="center"/>
    </xf>
    <xf numFmtId="0" fontId="8" fillId="6" borderId="0" xfId="0" applyFont="1" applyFill="1" applyAlignment="1">
      <alignment horizontal="right" vertical="center"/>
    </xf>
    <xf numFmtId="179" fontId="5" fillId="6"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4"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81" fontId="5" fillId="7"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3" borderId="48" xfId="0" applyFont="1" applyFill="1" applyBorder="1" applyAlignment="1">
      <alignment horizontal="center" vertical="center" shrinkToFit="1"/>
    </xf>
    <xf numFmtId="0" fontId="23" fillId="0" borderId="0" xfId="0" applyFont="1" applyAlignment="1">
      <alignment vertical="center" shrinkToFit="1"/>
    </xf>
    <xf numFmtId="0" fontId="25" fillId="4" borderId="48" xfId="0" applyFont="1" applyFill="1" applyBorder="1" applyAlignment="1">
      <alignment horizontal="center" vertical="center" shrinkToFit="1"/>
    </xf>
    <xf numFmtId="0" fontId="11" fillId="0" borderId="0" xfId="0" applyFont="1" applyAlignment="1">
      <alignment vertical="center" shrinkToFit="1"/>
    </xf>
    <xf numFmtId="179" fontId="13" fillId="0" borderId="0" xfId="0" applyNumberFormat="1" applyFont="1" applyAlignment="1">
      <alignment horizontal="right" vertical="center" wrapText="1"/>
    </xf>
    <xf numFmtId="179" fontId="10" fillId="0" borderId="3" xfId="0" applyNumberFormat="1" applyFont="1" applyBorder="1">
      <alignment vertical="center"/>
    </xf>
    <xf numFmtId="183" fontId="4" fillId="0" borderId="0" xfId="0" applyNumberFormat="1" applyFont="1" applyAlignment="1">
      <alignment horizontal="center" vertical="center"/>
    </xf>
    <xf numFmtId="0" fontId="0" fillId="2" borderId="0" xfId="0" applyFill="1">
      <alignment vertical="center"/>
    </xf>
    <xf numFmtId="0" fontId="0" fillId="9" borderId="0" xfId="0" applyFill="1">
      <alignment vertical="center"/>
    </xf>
    <xf numFmtId="178" fontId="0" fillId="9" borderId="0" xfId="0" applyNumberFormat="1" applyFill="1">
      <alignment vertical="center"/>
    </xf>
    <xf numFmtId="0" fontId="4" fillId="9" borderId="0" xfId="0" applyFont="1" applyFill="1" applyAlignment="1">
      <alignment horizontal="left" vertical="center"/>
    </xf>
    <xf numFmtId="180" fontId="4" fillId="9" borderId="2" xfId="0" applyNumberFormat="1" applyFont="1" applyFill="1" applyBorder="1">
      <alignment vertical="center"/>
    </xf>
    <xf numFmtId="179"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80" fontId="4" fillId="9" borderId="0" xfId="0" applyNumberFormat="1" applyFont="1" applyFill="1">
      <alignment vertical="center"/>
    </xf>
    <xf numFmtId="0" fontId="3" fillId="9" borderId="0" xfId="0" applyFont="1" applyFill="1" applyAlignment="1">
      <alignment horizontal="right" vertical="center"/>
    </xf>
    <xf numFmtId="182"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9" fontId="3" fillId="9" borderId="3" xfId="0" applyNumberFormat="1" applyFont="1" applyFill="1" applyBorder="1">
      <alignment vertical="center"/>
    </xf>
    <xf numFmtId="182" fontId="5" fillId="9" borderId="50" xfId="0" applyNumberFormat="1" applyFont="1" applyFill="1" applyBorder="1" applyProtection="1">
      <alignment vertical="center"/>
      <protection locked="0"/>
    </xf>
    <xf numFmtId="0" fontId="12" fillId="9" borderId="0" xfId="0" applyFont="1" applyFill="1">
      <alignment vertical="center"/>
    </xf>
    <xf numFmtId="0" fontId="27" fillId="9" borderId="0" xfId="0" applyFont="1" applyFill="1">
      <alignment vertical="center"/>
    </xf>
    <xf numFmtId="0" fontId="4" fillId="9" borderId="0" xfId="0" applyFont="1" applyFill="1">
      <alignment vertical="center"/>
    </xf>
    <xf numFmtId="0" fontId="0" fillId="0" borderId="51" xfId="0" applyBorder="1">
      <alignment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185" fontId="0" fillId="0" borderId="0" xfId="0" applyNumberFormat="1">
      <alignment vertical="center"/>
    </xf>
    <xf numFmtId="186" fontId="0" fillId="0" borderId="0" xfId="0" applyNumberFormat="1">
      <alignment vertical="center"/>
    </xf>
    <xf numFmtId="0" fontId="0" fillId="0" borderId="0" xfId="0" applyAlignment="1">
      <alignment horizontal="center" vertical="center"/>
    </xf>
    <xf numFmtId="185"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185" fontId="0" fillId="0" borderId="83" xfId="0" applyNumberFormat="1" applyBorder="1">
      <alignment vertical="center"/>
    </xf>
    <xf numFmtId="185" fontId="0" fillId="0" borderId="84" xfId="0" applyNumberFormat="1" applyBorder="1">
      <alignment vertical="center"/>
    </xf>
    <xf numFmtId="185" fontId="0" fillId="0" borderId="85" xfId="0" applyNumberFormat="1" applyBorder="1">
      <alignment vertical="center"/>
    </xf>
    <xf numFmtId="177" fontId="15" fillId="0" borderId="81" xfId="0" applyNumberFormat="1" applyFont="1" applyBorder="1">
      <alignment vertical="center"/>
    </xf>
    <xf numFmtId="177" fontId="15" fillId="0" borderId="82" xfId="0" applyNumberFormat="1" applyFont="1" applyBorder="1">
      <alignment vertical="center"/>
    </xf>
    <xf numFmtId="10" fontId="0" fillId="0" borderId="88" xfId="0" applyNumberFormat="1" applyBorder="1">
      <alignment vertical="center"/>
    </xf>
    <xf numFmtId="177" fontId="0" fillId="0" borderId="86" xfId="0" applyNumberFormat="1" applyBorder="1">
      <alignment vertical="center"/>
    </xf>
    <xf numFmtId="10" fontId="0" fillId="12" borderId="35" xfId="0" applyNumberFormat="1" applyFill="1" applyBorder="1" applyProtection="1">
      <alignment vertical="center"/>
      <protection locked="0"/>
    </xf>
    <xf numFmtId="177" fontId="0" fillId="12" borderId="52" xfId="0" applyNumberFormat="1" applyFill="1" applyBorder="1" applyProtection="1">
      <alignment vertical="center"/>
      <protection locked="0"/>
    </xf>
    <xf numFmtId="0" fontId="36" fillId="0" borderId="0" xfId="0" applyFont="1">
      <alignment vertical="center"/>
    </xf>
    <xf numFmtId="0" fontId="35" fillId="0" borderId="0" xfId="0" applyFont="1">
      <alignment vertical="center"/>
    </xf>
    <xf numFmtId="0" fontId="36" fillId="13" borderId="3" xfId="0" applyFont="1" applyFill="1" applyBorder="1">
      <alignment vertical="center"/>
    </xf>
    <xf numFmtId="0" fontId="37" fillId="0" borderId="3" xfId="0" applyFont="1" applyBorder="1">
      <alignment vertical="center"/>
    </xf>
    <xf numFmtId="0" fontId="38" fillId="0" borderId="3" xfId="0" applyFont="1" applyBorder="1">
      <alignment vertical="center"/>
    </xf>
    <xf numFmtId="0" fontId="39" fillId="0" borderId="3" xfId="0" applyFont="1" applyBorder="1">
      <alignment vertical="center"/>
    </xf>
    <xf numFmtId="0" fontId="36" fillId="0" borderId="3" xfId="0" applyFont="1" applyBorder="1">
      <alignment vertical="center"/>
    </xf>
    <xf numFmtId="0" fontId="46" fillId="0" borderId="0" xfId="0" applyFont="1">
      <alignment vertical="center"/>
    </xf>
    <xf numFmtId="0" fontId="36" fillId="0" borderId="0" xfId="0" applyFont="1" applyAlignment="1">
      <alignment horizontal="left" vertical="center"/>
    </xf>
    <xf numFmtId="0" fontId="43" fillId="0" borderId="37" xfId="0" applyFont="1" applyBorder="1" applyAlignment="1">
      <alignment horizontal="center" vertical="center" wrapText="1"/>
    </xf>
    <xf numFmtId="0" fontId="36" fillId="0" borderId="58" xfId="0" applyFont="1" applyBorder="1" applyAlignment="1">
      <alignment vertical="top" wrapText="1"/>
    </xf>
    <xf numFmtId="0" fontId="36" fillId="0" borderId="37" xfId="0" applyFont="1" applyBorder="1" applyAlignment="1">
      <alignment vertical="top" wrapText="1"/>
    </xf>
    <xf numFmtId="0" fontId="36" fillId="0" borderId="62" xfId="0" applyFont="1" applyBorder="1" applyAlignment="1">
      <alignment horizontal="center" vertical="center"/>
    </xf>
    <xf numFmtId="0" fontId="36" fillId="0" borderId="66" xfId="0" applyFont="1" applyBorder="1" applyAlignment="1">
      <alignment horizontal="center" vertical="center"/>
    </xf>
    <xf numFmtId="0" fontId="44" fillId="13" borderId="52" xfId="0" applyFont="1" applyFill="1" applyBorder="1" applyAlignment="1">
      <alignment horizontal="center" vertical="center" wrapText="1"/>
    </xf>
    <xf numFmtId="0" fontId="44" fillId="13" borderId="68" xfId="0" applyFont="1" applyFill="1" applyBorder="1" applyAlignment="1">
      <alignment horizontal="center" vertical="center" wrapText="1"/>
    </xf>
    <xf numFmtId="0" fontId="44" fillId="13" borderId="66" xfId="0" applyFont="1" applyFill="1" applyBorder="1" applyAlignment="1">
      <alignment horizontal="center" vertical="center" wrapText="1"/>
    </xf>
    <xf numFmtId="0" fontId="46" fillId="0" borderId="67" xfId="0" applyFont="1" applyBorder="1" applyAlignment="1">
      <alignment horizontal="left" vertical="center"/>
    </xf>
    <xf numFmtId="0" fontId="46" fillId="0" borderId="39" xfId="0" applyFont="1" applyBorder="1" applyAlignment="1">
      <alignment horizontal="left" vertical="center" wrapText="1"/>
    </xf>
    <xf numFmtId="0" fontId="44" fillId="0" borderId="68" xfId="0" applyFont="1" applyBorder="1" applyAlignment="1">
      <alignment horizontal="center" vertical="center" wrapText="1"/>
    </xf>
    <xf numFmtId="0" fontId="44" fillId="0" borderId="67" xfId="0" applyFont="1" applyBorder="1" applyAlignment="1">
      <alignment horizontal="left" vertical="center"/>
    </xf>
    <xf numFmtId="0" fontId="47" fillId="14" borderId="67" xfId="0" applyFont="1" applyFill="1" applyBorder="1" applyAlignment="1">
      <alignment horizontal="left" vertical="center"/>
    </xf>
    <xf numFmtId="0" fontId="47" fillId="14" borderId="71" xfId="0" applyFont="1" applyFill="1" applyBorder="1" applyAlignment="1">
      <alignment horizontal="left" vertical="center"/>
    </xf>
    <xf numFmtId="0" fontId="44" fillId="13" borderId="62" xfId="0" applyFont="1" applyFill="1" applyBorder="1" applyAlignment="1">
      <alignment horizontal="center" vertical="center" wrapText="1"/>
    </xf>
    <xf numFmtId="0" fontId="44" fillId="13" borderId="72" xfId="0" applyFont="1" applyFill="1" applyBorder="1" applyAlignment="1">
      <alignment horizontal="center" vertical="center" wrapText="1"/>
    </xf>
    <xf numFmtId="0" fontId="47" fillId="14" borderId="93" xfId="0" applyFont="1" applyFill="1" applyBorder="1" applyAlignment="1">
      <alignment horizontal="center" vertical="center" wrapText="1"/>
    </xf>
    <xf numFmtId="0" fontId="36" fillId="14" borderId="75" xfId="0" applyFont="1" applyFill="1" applyBorder="1" applyAlignment="1">
      <alignment horizontal="left" vertical="center" wrapText="1"/>
    </xf>
    <xf numFmtId="0" fontId="46" fillId="14" borderId="76" xfId="0" applyFont="1" applyFill="1" applyBorder="1" applyAlignment="1">
      <alignment horizontal="center" vertical="center" wrapText="1"/>
    </xf>
    <xf numFmtId="0" fontId="36" fillId="14" borderId="78" xfId="0" applyFont="1" applyFill="1" applyBorder="1" applyAlignment="1">
      <alignment horizontal="left" vertical="center" wrapText="1"/>
    </xf>
    <xf numFmtId="0" fontId="46" fillId="14" borderId="79" xfId="0" applyFont="1" applyFill="1" applyBorder="1" applyAlignment="1">
      <alignment horizontal="center" vertical="center" wrapText="1"/>
    </xf>
    <xf numFmtId="0" fontId="36" fillId="14" borderId="101" xfId="0" applyFont="1" applyFill="1" applyBorder="1" applyAlignment="1">
      <alignment horizontal="left" vertical="center" wrapText="1"/>
    </xf>
    <xf numFmtId="0" fontId="46" fillId="14" borderId="102" xfId="0" applyFont="1" applyFill="1" applyBorder="1" applyAlignment="1">
      <alignment horizontal="center" vertical="center" wrapText="1"/>
    </xf>
    <xf numFmtId="0" fontId="44" fillId="13" borderId="110" xfId="0" applyFont="1" applyFill="1" applyBorder="1" applyAlignment="1">
      <alignment horizontal="center" vertical="center" wrapText="1"/>
    </xf>
    <xf numFmtId="0" fontId="44" fillId="14" borderId="112" xfId="0" applyFont="1" applyFill="1" applyBorder="1" applyAlignment="1">
      <alignment horizontal="left" vertical="center" wrapText="1"/>
    </xf>
    <xf numFmtId="0" fontId="44" fillId="14" borderId="113" xfId="0" applyFont="1" applyFill="1" applyBorder="1" applyAlignment="1">
      <alignment horizontal="left" vertical="center" wrapText="1"/>
    </xf>
    <xf numFmtId="0" fontId="44" fillId="14" borderId="74" xfId="0" applyFont="1" applyFill="1" applyBorder="1" applyAlignment="1">
      <alignment horizontal="center" vertical="center" wrapText="1"/>
    </xf>
    <xf numFmtId="10" fontId="36" fillId="0" borderId="0" xfId="0" applyNumberFormat="1" applyFont="1">
      <alignment vertical="center"/>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36" fillId="0" borderId="56" xfId="0" applyFont="1" applyBorder="1" applyAlignment="1">
      <alignment horizontal="center" vertical="center"/>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47" fillId="14" borderId="117" xfId="0" applyFont="1" applyFill="1" applyBorder="1" applyAlignment="1">
      <alignment horizontal="center" vertical="center" wrapText="1"/>
    </xf>
    <xf numFmtId="0" fontId="51" fillId="0" borderId="0" xfId="0" applyFont="1">
      <alignment vertical="center"/>
    </xf>
    <xf numFmtId="0" fontId="0" fillId="11" borderId="0" xfId="0" applyFill="1">
      <alignment vertical="center"/>
    </xf>
    <xf numFmtId="0" fontId="12" fillId="9" borderId="0" xfId="0" applyFont="1" applyFill="1" applyProtection="1">
      <alignment vertical="center"/>
      <protection locked="0"/>
    </xf>
    <xf numFmtId="0" fontId="53" fillId="0" borderId="0" xfId="0" applyFont="1" applyAlignment="1">
      <alignment vertical="top"/>
    </xf>
    <xf numFmtId="0" fontId="0" fillId="0" borderId="0" xfId="0" applyAlignment="1">
      <alignment vertical="top"/>
    </xf>
    <xf numFmtId="0" fontId="53" fillId="0" borderId="39" xfId="0" applyFont="1" applyBorder="1" applyAlignment="1">
      <alignment vertical="top"/>
    </xf>
    <xf numFmtId="0" fontId="54" fillId="0" borderId="39" xfId="0" applyFont="1" applyBorder="1" applyAlignment="1">
      <alignment vertical="top"/>
    </xf>
    <xf numFmtId="0" fontId="41" fillId="16" borderId="37" xfId="0" applyFont="1" applyFill="1" applyBorder="1" applyAlignment="1">
      <alignment horizontal="center" vertical="center" wrapText="1"/>
    </xf>
    <xf numFmtId="0" fontId="55" fillId="12" borderId="0" xfId="0" applyFont="1" applyFill="1">
      <alignment vertical="center"/>
    </xf>
    <xf numFmtId="0" fontId="56" fillId="12" borderId="0" xfId="0" applyFont="1" applyFill="1">
      <alignment vertical="center"/>
    </xf>
    <xf numFmtId="0" fontId="55" fillId="0" borderId="0" xfId="0" applyFont="1">
      <alignment vertical="center"/>
    </xf>
    <xf numFmtId="0" fontId="56" fillId="0" borderId="0" xfId="0" applyFont="1">
      <alignment vertical="center"/>
    </xf>
    <xf numFmtId="180" fontId="57" fillId="0" borderId="55" xfId="0" applyNumberFormat="1" applyFont="1" applyBorder="1" applyAlignment="1">
      <alignment horizontal="center" vertical="center"/>
    </xf>
    <xf numFmtId="0" fontId="55" fillId="0" borderId="0" xfId="0" applyFont="1" applyAlignment="1">
      <alignment horizontal="left" vertical="center"/>
    </xf>
    <xf numFmtId="0" fontId="58" fillId="0" borderId="0" xfId="0" applyFont="1">
      <alignment vertical="center"/>
    </xf>
    <xf numFmtId="0" fontId="60" fillId="0" borderId="0" xfId="0" applyFont="1" applyAlignment="1">
      <alignment horizontal="left" vertical="center"/>
    </xf>
    <xf numFmtId="183" fontId="28" fillId="0" borderId="0" xfId="0" applyNumberFormat="1" applyFont="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62" fillId="0" borderId="0" xfId="0" applyFont="1" applyAlignment="1">
      <alignment vertical="center" wrapText="1"/>
    </xf>
    <xf numFmtId="183" fontId="62" fillId="0" borderId="0" xfId="0" applyNumberFormat="1" applyFont="1" applyAlignment="1">
      <alignment horizontal="left" vertical="center"/>
    </xf>
    <xf numFmtId="183" fontId="57" fillId="0" borderId="0" xfId="0" applyNumberFormat="1" applyFont="1" applyAlignment="1">
      <alignment horizontal="center" vertical="center"/>
    </xf>
    <xf numFmtId="0" fontId="32" fillId="17" borderId="53" xfId="0" applyFont="1" applyFill="1" applyBorder="1">
      <alignment vertical="center"/>
    </xf>
    <xf numFmtId="0" fontId="36" fillId="17" borderId="49" xfId="0" applyFont="1" applyFill="1" applyBorder="1">
      <alignment vertical="center"/>
    </xf>
    <xf numFmtId="10" fontId="36" fillId="17" borderId="49" xfId="0" applyNumberFormat="1" applyFont="1" applyFill="1" applyBorder="1">
      <alignment vertical="center"/>
    </xf>
    <xf numFmtId="0" fontId="36" fillId="17" borderId="54" xfId="0" applyFont="1" applyFill="1" applyBorder="1">
      <alignment vertical="center"/>
    </xf>
    <xf numFmtId="0" fontId="40" fillId="17" borderId="55" xfId="0" applyFont="1" applyFill="1" applyBorder="1">
      <alignment vertical="center"/>
    </xf>
    <xf numFmtId="0" fontId="36" fillId="17" borderId="0" xfId="0" applyFont="1" applyFill="1">
      <alignment vertical="center"/>
    </xf>
    <xf numFmtId="10" fontId="36" fillId="17" borderId="0" xfId="0" applyNumberFormat="1" applyFont="1" applyFill="1">
      <alignment vertical="center"/>
    </xf>
    <xf numFmtId="0" fontId="36" fillId="17" borderId="56" xfId="0" applyFont="1" applyFill="1" applyBorder="1">
      <alignment vertical="center"/>
    </xf>
    <xf numFmtId="0" fontId="42" fillId="0" borderId="0" xfId="0" applyFont="1">
      <alignment vertical="center"/>
    </xf>
    <xf numFmtId="0" fontId="63" fillId="17" borderId="55" xfId="0" applyFont="1" applyFill="1" applyBorder="1">
      <alignment vertical="center"/>
    </xf>
    <xf numFmtId="0" fontId="35" fillId="17" borderId="55" xfId="0" applyFont="1" applyFill="1" applyBorder="1">
      <alignment vertical="center"/>
    </xf>
    <xf numFmtId="0" fontId="35" fillId="17" borderId="57" xfId="0" applyFont="1" applyFill="1" applyBorder="1">
      <alignment vertical="center"/>
    </xf>
    <xf numFmtId="0" fontId="36" fillId="17" borderId="58" xfId="0" applyFont="1" applyFill="1" applyBorder="1">
      <alignment vertical="center"/>
    </xf>
    <xf numFmtId="0" fontId="36" fillId="17" borderId="59" xfId="0" applyFont="1" applyFill="1" applyBorder="1">
      <alignment vertical="center"/>
    </xf>
    <xf numFmtId="0" fontId="64" fillId="16" borderId="35"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0" borderId="49" xfId="0" applyFont="1" applyBorder="1" applyAlignment="1">
      <alignment horizontal="center" vertical="center" wrapText="1"/>
    </xf>
    <xf numFmtId="0" fontId="64" fillId="16" borderId="60" xfId="0" applyFont="1" applyFill="1" applyBorder="1" applyAlignment="1">
      <alignment horizontal="center" vertical="center" wrapText="1"/>
    </xf>
    <xf numFmtId="0" fontId="65" fillId="0" borderId="60"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65" fillId="16" borderId="60" xfId="0" applyFont="1" applyFill="1" applyBorder="1" applyAlignment="1" applyProtection="1">
      <alignment horizontal="center" vertical="center" wrapText="1"/>
      <protection locked="0"/>
    </xf>
    <xf numFmtId="188" fontId="61" fillId="0" borderId="50" xfId="0" applyNumberFormat="1" applyFont="1" applyBorder="1" applyProtection="1">
      <alignment vertical="center"/>
      <protection locked="0"/>
    </xf>
    <xf numFmtId="0" fontId="10" fillId="0" borderId="0" xfId="0" applyFont="1" applyAlignment="1">
      <alignment horizontal="left" vertical="center"/>
    </xf>
    <xf numFmtId="0" fontId="45" fillId="0" borderId="0" xfId="0" applyFont="1">
      <alignment vertical="center"/>
    </xf>
    <xf numFmtId="176" fontId="37" fillId="0" borderId="89" xfId="1" applyFont="1" applyBorder="1" applyAlignment="1" applyProtection="1">
      <alignment horizontal="right" vertical="center" shrinkToFit="1"/>
      <protection locked="0"/>
    </xf>
    <xf numFmtId="176" fontId="37" fillId="15" borderId="89" xfId="1" applyFont="1" applyFill="1" applyBorder="1" applyAlignment="1" applyProtection="1">
      <alignment horizontal="right" vertical="center" shrinkToFit="1"/>
      <protection locked="0"/>
    </xf>
    <xf numFmtId="176" fontId="37" fillId="0" borderId="89" xfId="0" applyNumberFormat="1" applyFont="1" applyBorder="1" applyAlignment="1" applyProtection="1">
      <alignment vertical="center" shrinkToFit="1"/>
      <protection locked="0"/>
    </xf>
    <xf numFmtId="176" fontId="37" fillId="0" borderId="70" xfId="1" applyFont="1" applyBorder="1" applyAlignment="1" applyProtection="1">
      <alignment horizontal="right" vertical="center" shrinkToFit="1"/>
      <protection locked="0"/>
    </xf>
    <xf numFmtId="176" fontId="37" fillId="15" borderId="70" xfId="1" applyFont="1" applyFill="1" applyBorder="1" applyAlignment="1" applyProtection="1">
      <alignment horizontal="right" vertical="center" shrinkToFit="1"/>
      <protection locked="0"/>
    </xf>
    <xf numFmtId="176" fontId="45" fillId="0" borderId="70" xfId="1" applyFont="1" applyBorder="1" applyAlignment="1" applyProtection="1">
      <alignment horizontal="right" vertical="center" shrinkToFit="1"/>
    </xf>
    <xf numFmtId="176" fontId="45" fillId="15" borderId="70" xfId="1" applyFont="1" applyFill="1" applyBorder="1" applyAlignment="1" applyProtection="1">
      <alignment horizontal="right" vertical="center" shrinkToFit="1"/>
      <protection locked="0"/>
    </xf>
    <xf numFmtId="176" fontId="36" fillId="0" borderId="70" xfId="1" applyFont="1" applyBorder="1" applyAlignment="1" applyProtection="1">
      <alignment horizontal="right" vertical="center" shrinkToFit="1"/>
    </xf>
    <xf numFmtId="176" fontId="39" fillId="0" borderId="70" xfId="1" applyFont="1" applyBorder="1" applyAlignment="1" applyProtection="1">
      <alignment horizontal="right" vertical="center" shrinkToFit="1"/>
      <protection locked="0"/>
    </xf>
    <xf numFmtId="176" fontId="45" fillId="13" borderId="50" xfId="1" applyFont="1" applyFill="1" applyBorder="1" applyAlignment="1" applyProtection="1">
      <alignment horizontal="right" vertical="center" shrinkToFit="1"/>
    </xf>
    <xf numFmtId="176" fontId="45" fillId="15" borderId="50" xfId="1" applyFont="1" applyFill="1" applyBorder="1" applyAlignment="1" applyProtection="1">
      <alignment horizontal="right" vertical="center" shrinkToFit="1"/>
      <protection locked="0"/>
    </xf>
    <xf numFmtId="176" fontId="36" fillId="13" borderId="50" xfId="1" applyFont="1" applyFill="1" applyBorder="1" applyAlignment="1" applyProtection="1">
      <alignment horizontal="right" vertical="center" shrinkToFit="1"/>
    </xf>
    <xf numFmtId="176" fontId="37" fillId="13" borderId="69" xfId="1" applyFont="1" applyFill="1" applyBorder="1" applyAlignment="1" applyProtection="1">
      <alignment horizontal="right" vertical="center" shrinkToFit="1"/>
      <protection locked="0"/>
    </xf>
    <xf numFmtId="176" fontId="37" fillId="15" borderId="69" xfId="1" applyFont="1" applyFill="1" applyBorder="1" applyAlignment="1" applyProtection="1">
      <alignment horizontal="right" vertical="center" shrinkToFit="1"/>
      <protection locked="0"/>
    </xf>
    <xf numFmtId="176" fontId="45" fillId="13" borderId="70" xfId="1" applyFont="1" applyFill="1" applyBorder="1" applyAlignment="1" applyProtection="1">
      <alignment horizontal="right" vertical="center" shrinkToFit="1"/>
    </xf>
    <xf numFmtId="176" fontId="36" fillId="13" borderId="70" xfId="1" applyFont="1" applyFill="1" applyBorder="1" applyAlignment="1" applyProtection="1">
      <alignment horizontal="right" vertical="center" shrinkToFit="1"/>
    </xf>
    <xf numFmtId="176" fontId="37" fillId="0" borderId="69" xfId="1" applyFont="1" applyBorder="1" applyAlignment="1" applyProtection="1">
      <alignment horizontal="right" vertical="center" shrinkToFit="1"/>
      <protection locked="0"/>
    </xf>
    <xf numFmtId="176" fontId="36" fillId="14" borderId="69" xfId="1" applyFont="1" applyFill="1" applyBorder="1" applyAlignment="1" applyProtection="1">
      <alignment horizontal="right" vertical="center" shrinkToFit="1"/>
    </xf>
    <xf numFmtId="176" fontId="36" fillId="15" borderId="69" xfId="1" applyFont="1" applyFill="1" applyBorder="1" applyAlignment="1" applyProtection="1">
      <alignment horizontal="right" vertical="center" shrinkToFit="1"/>
    </xf>
    <xf numFmtId="176" fontId="36" fillId="14" borderId="69" xfId="0" applyNumberFormat="1" applyFont="1" applyFill="1" applyBorder="1" applyAlignment="1">
      <alignment horizontal="right" vertical="center" shrinkToFit="1"/>
    </xf>
    <xf numFmtId="176" fontId="36" fillId="14" borderId="39" xfId="0" applyNumberFormat="1" applyFont="1" applyFill="1" applyBorder="1" applyAlignment="1">
      <alignment horizontal="right" vertical="center" shrinkToFit="1"/>
    </xf>
    <xf numFmtId="184" fontId="36" fillId="15" borderId="73" xfId="2" applyNumberFormat="1" applyFont="1" applyFill="1" applyBorder="1" applyAlignment="1">
      <alignment horizontal="justify" vertical="center" shrinkToFit="1"/>
    </xf>
    <xf numFmtId="184" fontId="36" fillId="15" borderId="60" xfId="2" applyNumberFormat="1" applyFont="1" applyFill="1" applyBorder="1" applyAlignment="1">
      <alignment horizontal="justify" vertical="center" shrinkToFit="1"/>
    </xf>
    <xf numFmtId="2" fontId="34" fillId="14" borderId="69" xfId="0" applyNumberFormat="1" applyFont="1" applyFill="1" applyBorder="1" applyAlignment="1">
      <alignment horizontal="right" vertical="center" shrinkToFit="1"/>
    </xf>
    <xf numFmtId="176" fontId="36" fillId="14" borderId="70" xfId="2" applyNumberFormat="1" applyFont="1" applyFill="1" applyBorder="1" applyAlignment="1" applyProtection="1">
      <alignment horizontal="right" vertical="center" shrinkToFit="1"/>
    </xf>
    <xf numFmtId="176" fontId="36" fillId="15" borderId="70" xfId="2" applyNumberFormat="1" applyFont="1" applyFill="1" applyBorder="1" applyAlignment="1">
      <alignment horizontal="right" vertical="center" shrinkToFit="1"/>
    </xf>
    <xf numFmtId="176" fontId="36" fillId="14" borderId="65" xfId="2" applyNumberFormat="1" applyFont="1" applyFill="1" applyBorder="1" applyAlignment="1" applyProtection="1">
      <alignment horizontal="right" vertical="center" shrinkToFit="1"/>
    </xf>
    <xf numFmtId="184" fontId="36" fillId="15" borderId="90" xfId="2" applyNumberFormat="1" applyFont="1" applyFill="1" applyBorder="1" applyAlignment="1">
      <alignment horizontal="justify" vertical="center" shrinkToFit="1"/>
    </xf>
    <xf numFmtId="184" fontId="36" fillId="15" borderId="70" xfId="2" applyNumberFormat="1" applyFont="1" applyFill="1" applyBorder="1" applyAlignment="1">
      <alignment horizontal="justify" vertical="center" shrinkToFit="1"/>
    </xf>
    <xf numFmtId="176" fontId="48" fillId="14" borderId="73" xfId="0" applyNumberFormat="1" applyFont="1" applyFill="1" applyBorder="1" applyAlignment="1">
      <alignment horizontal="right" vertical="center" shrinkToFit="1"/>
    </xf>
    <xf numFmtId="176" fontId="48" fillId="15" borderId="73" xfId="0" applyNumberFormat="1" applyFont="1" applyFill="1" applyBorder="1" applyAlignment="1">
      <alignment horizontal="right" vertical="center" shrinkToFit="1"/>
    </xf>
    <xf numFmtId="176" fontId="48" fillId="14" borderId="32" xfId="0" applyNumberFormat="1" applyFont="1" applyFill="1" applyBorder="1" applyAlignment="1">
      <alignment horizontal="right" vertical="center" shrinkToFit="1"/>
    </xf>
    <xf numFmtId="176" fontId="36" fillId="14" borderId="73" xfId="0" applyNumberFormat="1" applyFont="1" applyFill="1" applyBorder="1" applyAlignment="1">
      <alignment horizontal="right" vertical="center" shrinkToFit="1"/>
    </xf>
    <xf numFmtId="176" fontId="49" fillId="13" borderId="89" xfId="1" applyFont="1" applyFill="1" applyBorder="1" applyAlignment="1">
      <alignment horizontal="right" vertical="center" shrinkToFit="1"/>
    </xf>
    <xf numFmtId="176" fontId="49" fillId="15" borderId="89" xfId="1" applyFont="1" applyFill="1" applyBorder="1" applyAlignment="1">
      <alignment horizontal="right" vertical="center" shrinkToFit="1"/>
    </xf>
    <xf numFmtId="176" fontId="49" fillId="13" borderId="60" xfId="1" applyFont="1" applyFill="1" applyBorder="1" applyAlignment="1">
      <alignment horizontal="right" vertical="center" shrinkToFit="1"/>
    </xf>
    <xf numFmtId="176" fontId="49" fillId="15" borderId="60" xfId="1" applyFont="1" applyFill="1" applyBorder="1" applyAlignment="1">
      <alignment horizontal="right" vertical="center" shrinkToFit="1"/>
    </xf>
    <xf numFmtId="0" fontId="38" fillId="15" borderId="94" xfId="0" applyFont="1" applyFill="1" applyBorder="1" applyAlignment="1">
      <alignment horizontal="justify" vertical="center" shrinkToFit="1"/>
    </xf>
    <xf numFmtId="0" fontId="38" fillId="15" borderId="95" xfId="0" applyFont="1" applyFill="1" applyBorder="1" applyAlignment="1">
      <alignment horizontal="justify" vertical="center" shrinkToFit="1"/>
    </xf>
    <xf numFmtId="2" fontId="34" fillId="14" borderId="95" xfId="0" applyNumberFormat="1" applyFont="1" applyFill="1" applyBorder="1" applyAlignment="1">
      <alignment horizontal="right" vertical="center" shrinkToFit="1"/>
    </xf>
    <xf numFmtId="2" fontId="34" fillId="14" borderId="92" xfId="0" applyNumberFormat="1" applyFont="1" applyFill="1" applyBorder="1" applyAlignment="1">
      <alignment horizontal="right" vertical="center" shrinkToFit="1"/>
    </xf>
    <xf numFmtId="2" fontId="34" fillId="14" borderId="96" xfId="0" applyNumberFormat="1" applyFont="1" applyFill="1" applyBorder="1" applyAlignment="1">
      <alignment horizontal="right" vertical="center" shrinkToFit="1"/>
    </xf>
    <xf numFmtId="0" fontId="36" fillId="15" borderId="98" xfId="0" applyFont="1" applyFill="1" applyBorder="1" applyAlignment="1">
      <alignment horizontal="justify" vertical="center" shrinkToFit="1"/>
    </xf>
    <xf numFmtId="0" fontId="36" fillId="15" borderId="77" xfId="0" applyFont="1" applyFill="1" applyBorder="1" applyAlignment="1">
      <alignment horizontal="justify" vertical="center" shrinkToFit="1"/>
    </xf>
    <xf numFmtId="176" fontId="36" fillId="14" borderId="77" xfId="0" applyNumberFormat="1" applyFont="1" applyFill="1" applyBorder="1" applyAlignment="1">
      <alignment horizontal="right" vertical="center" shrinkToFit="1"/>
    </xf>
    <xf numFmtId="176" fontId="48" fillId="14" borderId="77" xfId="0" applyNumberFormat="1" applyFont="1" applyFill="1" applyBorder="1" applyAlignment="1">
      <alignment horizontal="right" vertical="center" shrinkToFit="1"/>
    </xf>
    <xf numFmtId="176" fontId="36" fillId="14" borderId="99" xfId="0" applyNumberFormat="1" applyFont="1" applyFill="1" applyBorder="1" applyAlignment="1">
      <alignment horizontal="right" vertical="center" shrinkToFit="1"/>
    </xf>
    <xf numFmtId="0" fontId="36" fillId="15" borderId="80" xfId="0" applyFont="1" applyFill="1" applyBorder="1" applyAlignment="1">
      <alignment horizontal="justify" vertical="center" shrinkToFit="1"/>
    </xf>
    <xf numFmtId="0" fontId="36" fillId="15" borderId="121" xfId="0" applyFont="1" applyFill="1" applyBorder="1" applyAlignment="1">
      <alignment horizontal="justify" vertical="center" shrinkToFit="1"/>
    </xf>
    <xf numFmtId="176" fontId="48" fillId="14" borderId="99" xfId="0" applyNumberFormat="1" applyFont="1" applyFill="1" applyBorder="1" applyAlignment="1">
      <alignment horizontal="right" vertical="center" shrinkToFit="1"/>
    </xf>
    <xf numFmtId="0" fontId="36" fillId="15" borderId="103" xfId="0" applyFont="1" applyFill="1" applyBorder="1" applyAlignment="1">
      <alignment horizontal="justify" vertical="center" shrinkToFit="1"/>
    </xf>
    <xf numFmtId="0" fontId="36" fillId="15" borderId="111" xfId="0" applyFont="1" applyFill="1" applyBorder="1" applyAlignment="1">
      <alignment horizontal="justify" vertical="center" shrinkToFit="1"/>
    </xf>
    <xf numFmtId="176" fontId="48" fillId="14" borderId="104" xfId="0" applyNumberFormat="1" applyFont="1" applyFill="1" applyBorder="1" applyAlignment="1">
      <alignment horizontal="right" vertical="center" shrinkToFit="1"/>
    </xf>
    <xf numFmtId="176" fontId="48" fillId="14" borderId="105" xfId="0" applyNumberFormat="1" applyFont="1" applyFill="1" applyBorder="1" applyAlignment="1">
      <alignment horizontal="right" vertical="center" shrinkToFit="1"/>
    </xf>
    <xf numFmtId="187" fontId="37" fillId="13" borderId="69" xfId="0" applyNumberFormat="1" applyFont="1" applyFill="1" applyBorder="1" applyAlignment="1">
      <alignment horizontal="right" vertical="center" shrinkToFit="1"/>
    </xf>
    <xf numFmtId="187" fontId="37" fillId="15" borderId="67" xfId="0" applyNumberFormat="1" applyFont="1" applyFill="1" applyBorder="1" applyAlignment="1">
      <alignment horizontal="right" vertical="center" shrinkToFit="1"/>
    </xf>
    <xf numFmtId="187" fontId="37" fillId="13" borderId="67" xfId="0" applyNumberFormat="1" applyFont="1" applyFill="1" applyBorder="1" applyAlignment="1">
      <alignment horizontal="right" vertical="center" shrinkToFit="1"/>
    </xf>
    <xf numFmtId="187" fontId="37" fillId="13" borderId="107" xfId="0" applyNumberFormat="1" applyFont="1" applyFill="1" applyBorder="1" applyAlignment="1">
      <alignment horizontal="right" vertical="center" shrinkToFit="1"/>
    </xf>
    <xf numFmtId="187" fontId="37" fillId="13" borderId="111" xfId="0" applyNumberFormat="1" applyFont="1" applyFill="1" applyBorder="1" applyAlignment="1">
      <alignment horizontal="right" vertical="center" shrinkToFit="1"/>
    </xf>
    <xf numFmtId="187" fontId="37" fillId="15" borderId="60" xfId="0" applyNumberFormat="1" applyFont="1" applyFill="1" applyBorder="1" applyAlignment="1">
      <alignment horizontal="right" vertical="center" shrinkToFit="1"/>
    </xf>
    <xf numFmtId="187" fontId="37" fillId="13" borderId="60" xfId="0" applyNumberFormat="1" applyFont="1" applyFill="1" applyBorder="1" applyAlignment="1">
      <alignment horizontal="right" vertical="center" shrinkToFit="1"/>
    </xf>
    <xf numFmtId="187" fontId="37" fillId="13" borderId="120" xfId="0" applyNumberFormat="1" applyFont="1" applyFill="1" applyBorder="1" applyAlignment="1">
      <alignment horizontal="right" vertical="center" shrinkToFit="1"/>
    </xf>
    <xf numFmtId="176" fontId="36" fillId="15" borderId="69" xfId="0" applyNumberFormat="1" applyFont="1" applyFill="1" applyBorder="1" applyAlignment="1">
      <alignment horizontal="right" vertical="center" shrinkToFit="1"/>
    </xf>
    <xf numFmtId="176" fontId="36" fillId="14" borderId="89" xfId="0" applyNumberFormat="1" applyFont="1" applyFill="1" applyBorder="1" applyAlignment="1">
      <alignment horizontal="right" vertical="center" shrinkToFit="1"/>
    </xf>
    <xf numFmtId="176" fontId="36" fillId="14" borderId="61" xfId="0" applyNumberFormat="1" applyFont="1" applyFill="1" applyBorder="1" applyAlignment="1">
      <alignment horizontal="right" vertical="center" shrinkToFit="1"/>
    </xf>
    <xf numFmtId="0" fontId="38" fillId="15" borderId="116" xfId="0" applyFont="1" applyFill="1" applyBorder="1" applyAlignment="1">
      <alignment horizontal="justify" vertical="center" shrinkToFit="1"/>
    </xf>
    <xf numFmtId="0" fontId="38" fillId="15" borderId="114" xfId="0" applyFont="1" applyFill="1" applyBorder="1" applyAlignment="1">
      <alignment horizontal="justify" vertical="center" shrinkToFit="1"/>
    </xf>
    <xf numFmtId="2" fontId="34" fillId="14" borderId="114" xfId="0" applyNumberFormat="1" applyFont="1" applyFill="1" applyBorder="1" applyAlignment="1">
      <alignment horizontal="right" vertical="center" shrinkToFit="1"/>
    </xf>
    <xf numFmtId="2" fontId="34" fillId="14" borderId="115" xfId="0" applyNumberFormat="1" applyFont="1" applyFill="1" applyBorder="1" applyAlignment="1">
      <alignment horizontal="right" vertical="center" shrinkToFit="1"/>
    </xf>
    <xf numFmtId="0" fontId="55" fillId="0" borderId="0" xfId="0" applyFont="1">
      <alignment vertical="center"/>
    </xf>
    <xf numFmtId="0" fontId="56" fillId="0" borderId="0" xfId="0" applyFont="1">
      <alignment vertical="center"/>
    </xf>
    <xf numFmtId="180" fontId="4" fillId="0" borderId="51" xfId="0" applyNumberFormat="1" applyFont="1" applyBorder="1" applyAlignment="1" applyProtection="1">
      <alignment horizontal="center" vertical="center"/>
      <protection locked="0"/>
    </xf>
    <xf numFmtId="180" fontId="4" fillId="0" borderId="63" xfId="0" applyNumberFormat="1" applyFont="1" applyBorder="1" applyAlignment="1" applyProtection="1">
      <alignment horizontal="center" vertical="center"/>
      <protection locked="0"/>
    </xf>
    <xf numFmtId="180" fontId="4" fillId="0" borderId="52" xfId="0" applyNumberFormat="1" applyFont="1" applyBorder="1" applyAlignment="1" applyProtection="1">
      <alignment horizontal="center" vertical="center"/>
      <protection locked="0"/>
    </xf>
    <xf numFmtId="0" fontId="61" fillId="0" borderId="53" xfId="0" applyFont="1" applyBorder="1" applyAlignment="1" applyProtection="1">
      <alignment horizontal="left" vertical="top" wrapText="1"/>
      <protection locked="0"/>
    </xf>
    <xf numFmtId="0" fontId="58" fillId="0" borderId="49" xfId="0" applyFont="1" applyBorder="1" applyAlignment="1" applyProtection="1">
      <alignment horizontal="left" vertical="top" wrapText="1"/>
      <protection locked="0"/>
    </xf>
    <xf numFmtId="0" fontId="58" fillId="0" borderId="54"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58" fillId="0" borderId="57" xfId="0" applyFont="1" applyBorder="1" applyAlignment="1" applyProtection="1">
      <alignment horizontal="left" vertical="top" wrapText="1"/>
      <protection locked="0"/>
    </xf>
    <xf numFmtId="0" fontId="58" fillId="0" borderId="58"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7" fillId="0" borderId="0" xfId="0" applyFont="1" applyAlignment="1">
      <alignment horizontal="left" vertical="center"/>
    </xf>
    <xf numFmtId="183" fontId="28" fillId="0" borderId="51" xfId="0" applyNumberFormat="1" applyFont="1" applyBorder="1" applyAlignment="1">
      <alignment horizontal="center" vertical="center"/>
    </xf>
    <xf numFmtId="183" fontId="4" fillId="0" borderId="52" xfId="0" applyNumberFormat="1" applyFont="1" applyBorder="1" applyAlignment="1">
      <alignment horizontal="center" vertical="center"/>
    </xf>
    <xf numFmtId="0" fontId="56" fillId="0" borderId="0" xfId="0" applyFont="1" applyAlignment="1">
      <alignment horizontal="center" vertical="center"/>
    </xf>
    <xf numFmtId="0" fontId="55" fillId="0" borderId="58" xfId="0" applyFont="1" applyBorder="1">
      <alignment vertical="center"/>
    </xf>
    <xf numFmtId="0" fontId="56" fillId="0" borderId="58" xfId="0" applyFont="1" applyBorder="1">
      <alignment vertical="center"/>
    </xf>
    <xf numFmtId="180" fontId="4" fillId="0" borderId="51" xfId="0" applyNumberFormat="1" applyFont="1" applyBorder="1" applyAlignment="1">
      <alignment horizontal="center" vertical="center"/>
    </xf>
    <xf numFmtId="180" fontId="4" fillId="0" borderId="52" xfId="0" applyNumberFormat="1" applyFont="1" applyBorder="1" applyAlignment="1">
      <alignment horizontal="center" vertical="center"/>
    </xf>
    <xf numFmtId="0" fontId="55" fillId="0" borderId="0" xfId="0" applyFont="1" applyAlignment="1">
      <alignment horizontal="lef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59" fillId="0" borderId="51"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58" fillId="0" borderId="0" xfId="0" applyFont="1" applyAlignment="1">
      <alignment horizontal="center" vertical="center"/>
    </xf>
    <xf numFmtId="0" fontId="24" fillId="0" borderId="0" xfId="0" applyFont="1">
      <alignment vertical="center"/>
    </xf>
    <xf numFmtId="0" fontId="0" fillId="0" borderId="0" xfId="0">
      <alignment vertical="center"/>
    </xf>
    <xf numFmtId="0" fontId="18" fillId="0" borderId="0" xfId="0" applyFont="1">
      <alignment vertical="center"/>
    </xf>
    <xf numFmtId="0" fontId="18" fillId="0" borderId="45" xfId="0" applyFont="1" applyBorder="1">
      <alignment vertical="center"/>
    </xf>
    <xf numFmtId="0" fontId="8" fillId="11" borderId="49" xfId="0" applyFont="1" applyFill="1" applyBorder="1" applyAlignment="1" applyProtection="1">
      <alignment vertical="center" wrapText="1"/>
      <protection locked="0"/>
    </xf>
    <xf numFmtId="0" fontId="8" fillId="11" borderId="0" xfId="0" applyFont="1" applyFill="1" applyAlignment="1" applyProtection="1">
      <alignment vertical="center" wrapText="1"/>
      <protection locked="0"/>
    </xf>
    <xf numFmtId="0" fontId="18" fillId="0" borderId="36" xfId="0" applyFont="1" applyBorder="1">
      <alignment vertical="center"/>
    </xf>
    <xf numFmtId="0" fontId="25" fillId="4" borderId="47" xfId="0" applyFont="1" applyFill="1" applyBorder="1" applyAlignment="1">
      <alignment horizontal="center" vertical="center" shrinkToFit="1"/>
    </xf>
    <xf numFmtId="0" fontId="26" fillId="4"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25" fillId="3"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1" borderId="32" xfId="0" applyFont="1" applyFill="1" applyBorder="1" applyAlignment="1">
      <alignment vertical="center" shrinkToFit="1"/>
    </xf>
    <xf numFmtId="0" fontId="22" fillId="0" borderId="0" xfId="0" applyFont="1" applyAlignment="1">
      <alignment vertical="center" shrinkToFit="1"/>
    </xf>
    <xf numFmtId="0" fontId="14" fillId="7" borderId="0" xfId="0" applyFont="1" applyFill="1" applyAlignment="1">
      <alignment horizontal="right" vertical="center"/>
    </xf>
    <xf numFmtId="0" fontId="9" fillId="7" borderId="0" xfId="0" applyFont="1" applyFill="1" applyAlignment="1">
      <alignment horizontal="right" vertical="center"/>
    </xf>
    <xf numFmtId="0" fontId="30" fillId="9" borderId="31" xfId="0" applyFont="1" applyFill="1" applyBorder="1" applyAlignment="1" applyProtection="1">
      <alignment horizontal="left" vertical="center" wrapText="1"/>
      <protection locked="0"/>
    </xf>
    <xf numFmtId="0" fontId="30" fillId="9" borderId="32" xfId="0" applyFont="1" applyFill="1" applyBorder="1" applyAlignment="1" applyProtection="1">
      <alignment horizontal="left" vertical="center" wrapText="1"/>
      <protection locked="0"/>
    </xf>
    <xf numFmtId="0" fontId="30" fillId="9" borderId="44" xfId="0" applyFont="1" applyFill="1" applyBorder="1" applyAlignment="1" applyProtection="1">
      <alignment horizontal="left" vertical="center" wrapText="1"/>
      <protection locked="0"/>
    </xf>
    <xf numFmtId="0" fontId="30" fillId="9" borderId="34" xfId="0" applyFont="1" applyFill="1" applyBorder="1" applyAlignment="1" applyProtection="1">
      <alignment horizontal="left" vertical="center" wrapText="1"/>
      <protection locked="0"/>
    </xf>
    <xf numFmtId="0" fontId="30" fillId="9" borderId="0" xfId="0" applyFont="1" applyFill="1" applyAlignment="1" applyProtection="1">
      <alignment horizontal="left" vertical="center" wrapText="1"/>
      <protection locked="0"/>
    </xf>
    <xf numFmtId="0" fontId="30" fillId="9" borderId="45" xfId="0" applyFont="1" applyFill="1" applyBorder="1" applyAlignment="1" applyProtection="1">
      <alignment horizontal="left" vertical="center" wrapText="1"/>
      <protection locked="0"/>
    </xf>
    <xf numFmtId="0" fontId="30" fillId="9" borderId="38" xfId="0" applyFont="1" applyFill="1" applyBorder="1" applyAlignment="1" applyProtection="1">
      <alignment horizontal="left" vertical="center" wrapText="1"/>
      <protection locked="0"/>
    </xf>
    <xf numFmtId="0" fontId="30" fillId="9" borderId="39" xfId="0" applyFont="1" applyFill="1" applyBorder="1" applyAlignment="1" applyProtection="1">
      <alignment horizontal="left" vertical="center" wrapText="1"/>
      <protection locked="0"/>
    </xf>
    <xf numFmtId="0" fontId="30" fillId="9" borderId="46" xfId="0" applyFont="1" applyFill="1" applyBorder="1" applyAlignment="1" applyProtection="1">
      <alignment horizontal="left" vertical="center" wrapText="1"/>
      <protection locked="0"/>
    </xf>
    <xf numFmtId="0" fontId="44" fillId="13" borderId="106" xfId="0" applyFont="1" applyFill="1" applyBorder="1" applyAlignment="1">
      <alignment horizontal="left" vertical="center" wrapText="1"/>
    </xf>
    <xf numFmtId="0" fontId="44" fillId="13" borderId="39" xfId="0" applyFont="1" applyFill="1" applyBorder="1" applyAlignment="1">
      <alignment horizontal="left" vertical="center" wrapText="1"/>
    </xf>
    <xf numFmtId="0" fontId="44" fillId="13" borderId="108" xfId="0" applyFont="1" applyFill="1" applyBorder="1" applyAlignment="1">
      <alignment horizontal="left" vertical="center" wrapText="1"/>
    </xf>
    <xf numFmtId="0" fontId="44" fillId="13" borderId="109" xfId="0" applyFont="1" applyFill="1" applyBorder="1" applyAlignment="1">
      <alignment horizontal="left" vertical="center" wrapText="1"/>
    </xf>
    <xf numFmtId="0" fontId="47" fillId="14" borderId="119" xfId="0" applyFont="1" applyFill="1" applyBorder="1" applyAlignment="1">
      <alignment horizontal="left" vertical="center" wrapText="1"/>
    </xf>
    <xf numFmtId="0" fontId="47" fillId="14" borderId="118"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44" fillId="14" borderId="65" xfId="0" applyFont="1" applyFill="1" applyBorder="1" applyAlignment="1">
      <alignment horizontal="left" vertical="center" wrapText="1"/>
    </xf>
    <xf numFmtId="0" fontId="44" fillId="14" borderId="66" xfId="0" applyFont="1" applyFill="1" applyBorder="1" applyAlignment="1">
      <alignment horizontal="left" vertical="center" wrapText="1"/>
    </xf>
    <xf numFmtId="0" fontId="44" fillId="14" borderId="71" xfId="0" applyFont="1" applyFill="1" applyBorder="1" applyAlignment="1">
      <alignment horizontal="left" vertical="center" wrapText="1"/>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61" xfId="0" applyFont="1" applyFill="1" applyBorder="1" applyAlignment="1">
      <alignment horizontal="left" vertical="center" wrapText="1"/>
    </xf>
    <xf numFmtId="0" fontId="44" fillId="13" borderId="71" xfId="0" applyFont="1" applyFill="1" applyBorder="1" applyAlignment="1">
      <alignment horizontal="left" vertical="center" wrapText="1"/>
    </xf>
    <xf numFmtId="0" fontId="44" fillId="13" borderId="32" xfId="0" applyFont="1" applyFill="1" applyBorder="1" applyAlignment="1">
      <alignment horizontal="left" vertical="center" wrapText="1"/>
    </xf>
    <xf numFmtId="0" fontId="47" fillId="14" borderId="91" xfId="0" applyFont="1" applyFill="1" applyBorder="1" applyAlignment="1">
      <alignment horizontal="left" vertical="center" wrapText="1"/>
    </xf>
    <xf numFmtId="0" fontId="47" fillId="14" borderId="92" xfId="0" applyFont="1" applyFill="1" applyBorder="1" applyAlignment="1">
      <alignment horizontal="left" vertical="center" wrapText="1"/>
    </xf>
    <xf numFmtId="0" fontId="46" fillId="14" borderId="97" xfId="0" applyFont="1" applyFill="1" applyBorder="1" applyAlignment="1">
      <alignment horizontal="left" vertical="center" wrapText="1"/>
    </xf>
    <xf numFmtId="0" fontId="46" fillId="14" borderId="100" xfId="0" applyFont="1" applyFill="1" applyBorder="1" applyAlignment="1">
      <alignment horizontal="left" vertical="center" wrapText="1"/>
    </xf>
    <xf numFmtId="0" fontId="50" fillId="14" borderId="64" xfId="0" applyFont="1" applyFill="1" applyBorder="1" applyAlignment="1">
      <alignment horizontal="left" vertical="center" wrapText="1"/>
    </xf>
    <xf numFmtId="0" fontId="50" fillId="14" borderId="65" xfId="0" applyFont="1" applyFill="1" applyBorder="1" applyAlignment="1">
      <alignment horizontal="left" vertical="center" wrapText="1"/>
    </xf>
    <xf numFmtId="0" fontId="50" fillId="14" borderId="66" xfId="0" applyFont="1" applyFill="1" applyBorder="1" applyAlignment="1">
      <alignment horizontal="left" vertical="center" wrapText="1"/>
    </xf>
    <xf numFmtId="0" fontId="40" fillId="0" borderId="0" xfId="0" applyFont="1" applyAlignment="1">
      <alignment horizontal="left" vertical="center"/>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applyAlignment="1">
      <alignment horizontal="center" vertical="center"/>
    </xf>
    <xf numFmtId="0" fontId="36" fillId="0" borderId="56" xfId="0" applyFont="1" applyBorder="1" applyAlignment="1">
      <alignment horizontal="center" vertical="center"/>
    </xf>
    <xf numFmtId="0" fontId="36" fillId="0" borderId="57" xfId="0" applyFont="1" applyBorder="1" applyAlignment="1">
      <alignment horizontal="center" vertical="center"/>
    </xf>
    <xf numFmtId="0" fontId="36" fillId="0" borderId="58" xfId="0" applyFont="1" applyBorder="1" applyAlignment="1">
      <alignment horizontal="center" vertical="center"/>
    </xf>
    <xf numFmtId="0" fontId="36" fillId="0" borderId="59" xfId="0" applyFont="1" applyBorder="1" applyAlignment="1">
      <alignment horizontal="center" vertical="center"/>
    </xf>
    <xf numFmtId="0" fontId="41" fillId="15" borderId="35" xfId="0" applyFont="1" applyFill="1" applyBorder="1" applyAlignment="1">
      <alignment horizontal="center" vertical="center" wrapText="1"/>
    </xf>
    <xf numFmtId="0" fontId="41" fillId="15" borderId="60" xfId="0" applyFont="1" applyFill="1" applyBorder="1" applyAlignment="1">
      <alignment horizontal="center" vertical="center" wrapText="1"/>
    </xf>
    <xf numFmtId="0" fontId="41" fillId="15" borderId="37"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61" xfId="0" applyFont="1" applyBorder="1" applyAlignment="1">
      <alignment horizontal="left" vertical="center" wrapText="1"/>
    </xf>
    <xf numFmtId="0" fontId="44" fillId="0" borderId="64" xfId="0" applyFont="1" applyBorder="1" applyAlignment="1">
      <alignment horizontal="left" vertical="center" wrapText="1"/>
    </xf>
    <xf numFmtId="0" fontId="44" fillId="0" borderId="65" xfId="0" applyFont="1" applyBorder="1" applyAlignment="1">
      <alignment horizontal="left" vertical="center" wrapText="1"/>
    </xf>
    <xf numFmtId="0" fontId="44" fillId="0" borderId="67" xfId="0" applyFont="1" applyBorder="1" applyAlignment="1">
      <alignment horizontal="left" vertical="center" wrapText="1"/>
    </xf>
    <xf numFmtId="0" fontId="44" fillId="0" borderId="39" xfId="0" applyFont="1" applyBorder="1" applyAlignment="1">
      <alignment horizontal="left" vertical="center" wrapText="1"/>
    </xf>
    <xf numFmtId="0" fontId="44" fillId="13" borderId="51" xfId="0" applyFont="1" applyFill="1" applyBorder="1" applyAlignment="1">
      <alignment horizontal="left" vertical="center" wrapText="1"/>
    </xf>
    <xf numFmtId="0" fontId="44" fillId="13" borderId="63" xfId="0" applyFont="1" applyFill="1" applyBorder="1" applyAlignment="1">
      <alignment horizontal="left" vertical="center" wrapText="1"/>
    </xf>
    <xf numFmtId="0" fontId="44" fillId="13" borderId="67" xfId="0" applyFont="1" applyFill="1" applyBorder="1" applyAlignment="1">
      <alignment horizontal="left" vertical="center" wrapText="1"/>
    </xf>
    <xf numFmtId="0" fontId="44" fillId="13" borderId="64" xfId="0" applyFont="1" applyFill="1" applyBorder="1" applyAlignment="1">
      <alignment horizontal="left" vertical="center" wrapText="1"/>
    </xf>
    <xf numFmtId="0" fontId="44" fillId="13" borderId="65" xfId="0" applyFont="1" applyFill="1" applyBorder="1" applyAlignment="1">
      <alignment horizontal="left" vertical="center" wrapText="1"/>
    </xf>
    <xf numFmtId="0" fontId="44" fillId="14" borderId="67" xfId="0" applyFont="1" applyFill="1" applyBorder="1" applyAlignment="1">
      <alignment horizontal="left" vertical="center" wrapText="1"/>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cellXfs>
  <cellStyles count="9">
    <cellStyle name="桁区切り" xfId="2" builtinId="6"/>
    <cellStyle name="通貨 2" xfId="1" xr:uid="{34366B10-73A7-496F-A2A8-40F84DF2D024}"/>
    <cellStyle name="通貨 3 2 2" xfId="8" xr:uid="{A82D6EEC-2F83-492F-9279-954D80198D31}"/>
    <cellStyle name="標準" xfId="0" builtinId="0"/>
    <cellStyle name="標準 2" xfId="3" xr:uid="{4E05DC9C-4A7D-4373-9D51-FB1DF65C5E95}"/>
    <cellStyle name="標準 2 2" xfId="6" xr:uid="{140173D8-A256-45D8-A04C-3E34173A5178}"/>
    <cellStyle name="標準 2 3 2" xfId="7" xr:uid="{017C3B91-481A-4C27-A1DC-7CB7F412EED1}"/>
    <cellStyle name="標準 29 3 3 3 2" xfId="4" xr:uid="{183B456A-A571-4D56-AE50-C534DF999CBA}"/>
    <cellStyle name="標準 3 3 3" xfId="5" xr:uid="{273DD01B-519C-4992-9FA3-E290586F2BD5}"/>
  </cellStyles>
  <dxfs count="437">
    <dxf>
      <font>
        <color theme="1" tint="0.34998626667073579"/>
      </font>
      <fill>
        <patternFill>
          <bgColor theme="0" tint="-0.499984740745262"/>
        </patternFill>
      </fill>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O$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https://kakakutenka.smrj.go.jp/" TargetMode="External"/><Relationship Id="rId2" Type="http://schemas.openxmlformats.org/officeDocument/2006/relationships/image" Target="../media/image7.png"/><Relationship Id="rId1" Type="http://schemas.openxmlformats.org/officeDocument/2006/relationships/hyperlink" Target="https://k-sindan.smrj.go.jp/" TargetMode="External"/><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317499</xdr:colOff>
      <xdr:row>12</xdr:row>
      <xdr:rowOff>132443</xdr:rowOff>
    </xdr:from>
    <xdr:to>
      <xdr:col>11</xdr:col>
      <xdr:colOff>568778</xdr:colOff>
      <xdr:row>21</xdr:row>
      <xdr:rowOff>14941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20039" y="2536553"/>
          <a:ext cx="7662999" cy="1938628"/>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以下の点をご確認の上、資料を作成してください。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●「会社全体の事業計画」については、申請システムを通して算出された事業計画の目標値を正しい数値として取り扱います。事業計画については申請システム「</a:t>
          </a:r>
          <a:r>
            <a:rPr kumimoji="1" lang="en-US" altLang="ja-JP" sz="1100">
              <a:solidFill>
                <a:srgbClr val="FF0000"/>
              </a:solidFill>
              <a:latin typeface="BIZ UDPゴシック" panose="020B0400000000000000" pitchFamily="50" charset="-128"/>
              <a:ea typeface="BIZ UDPゴシック" panose="020B0400000000000000" pitchFamily="50" charset="-128"/>
            </a:rPr>
            <a:t>7</a:t>
          </a:r>
          <a:r>
            <a:rPr kumimoji="1" lang="ja-JP" altLang="en-US" sz="1100">
              <a:solidFill>
                <a:srgbClr val="FF0000"/>
              </a:solidFill>
              <a:latin typeface="BIZ UDPゴシック" panose="020B0400000000000000" pitchFamily="50" charset="-128"/>
              <a:ea typeface="BIZ UDPゴシック" panose="020B0400000000000000" pitchFamily="50" charset="-128"/>
            </a:rPr>
            <a:t>－２．会社全体の事業計画」の表のキャプチャを以下のスペースに貼りつけたうえで提出してください。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●申請システムに入力する前に、自社の事業計画の数値を算出したい場合は、「</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参考書式</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23</xdr:row>
      <xdr:rowOff>158750</xdr:rowOff>
    </xdr:from>
    <xdr:to>
      <xdr:col>9</xdr:col>
      <xdr:colOff>329825</xdr:colOff>
      <xdr:row>45</xdr:row>
      <xdr:rowOff>136288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5082540"/>
          <a:ext cx="5705735" cy="506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26</xdr:row>
      <xdr:rowOff>167719</xdr:rowOff>
    </xdr:from>
    <xdr:to>
      <xdr:col>9</xdr:col>
      <xdr:colOff>217767</xdr:colOff>
      <xdr:row>28</xdr:row>
      <xdr:rowOff>47816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95661" y="5778579"/>
          <a:ext cx="5516506" cy="3449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申請システム「７－２．会社全体の事業計画」の表の画像を貼りつけてください。</a:t>
          </a:r>
        </a:p>
      </xdr:txBody>
    </xdr:sp>
    <xdr:clientData/>
  </xdr:twoCellAnchor>
  <xdr:twoCellAnchor editAs="oneCell">
    <xdr:from>
      <xdr:col>12</xdr:col>
      <xdr:colOff>395942</xdr:colOff>
      <xdr:row>10</xdr:row>
      <xdr:rowOff>200211</xdr:rowOff>
    </xdr:from>
    <xdr:to>
      <xdr:col>21</xdr:col>
      <xdr:colOff>365443</xdr:colOff>
      <xdr:row>48</xdr:row>
      <xdr:rowOff>216359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521402" y="2145851"/>
          <a:ext cx="6141701" cy="8786769"/>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863710</xdr:colOff>
      <xdr:row>7</xdr:row>
      <xdr:rowOff>55727</xdr:rowOff>
    </xdr:from>
    <xdr:to>
      <xdr:col>8</xdr:col>
      <xdr:colOff>716018</xdr:colOff>
      <xdr:row>8</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7</xdr:row>
      <xdr:rowOff>55727</xdr:rowOff>
    </xdr:from>
    <xdr:to>
      <xdr:col>11</xdr:col>
      <xdr:colOff>985346</xdr:colOff>
      <xdr:row>8</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72</xdr:row>
      <xdr:rowOff>56236</xdr:rowOff>
    </xdr:from>
    <xdr:to>
      <xdr:col>30</xdr:col>
      <xdr:colOff>59456</xdr:colOff>
      <xdr:row>119</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22</xdr:row>
      <xdr:rowOff>188708</xdr:rowOff>
    </xdr:from>
    <xdr:to>
      <xdr:col>30</xdr:col>
      <xdr:colOff>41702</xdr:colOff>
      <xdr:row>71</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233794</xdr:rowOff>
    </xdr:from>
    <xdr:to>
      <xdr:col>4</xdr:col>
      <xdr:colOff>136940</xdr:colOff>
      <xdr:row>8</xdr:row>
      <xdr:rowOff>298939</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a:xfrm>
          <a:off x="961292" y="1517471"/>
          <a:ext cx="1795756" cy="944376"/>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b="1" u="sng" kern="1200"/>
            <a:t>投資総額を税込金額</a:t>
          </a:r>
          <a:r>
            <a:rPr kumimoji="1" lang="ja-JP" altLang="en-US" sz="900" kern="1200"/>
            <a:t>で入力</a:t>
          </a:r>
          <a:endParaRPr kumimoji="1" lang="en-US" altLang="ja-JP" sz="900" kern="1200"/>
        </a:p>
      </xdr:txBody>
    </xdr:sp>
    <xdr:clientData/>
  </xdr:twoCellAnchor>
  <xdr:twoCellAnchor>
    <xdr:from>
      <xdr:col>6</xdr:col>
      <xdr:colOff>367252</xdr:colOff>
      <xdr:row>6</xdr:row>
      <xdr:rowOff>226173</xdr:rowOff>
    </xdr:from>
    <xdr:to>
      <xdr:col>9</xdr:col>
      <xdr:colOff>96323</xdr:colOff>
      <xdr:row>10</xdr:row>
      <xdr:rowOff>373869</xdr:rowOff>
    </xdr:to>
    <xdr:sp macro="" textlink="">
      <xdr:nvSpPr>
        <xdr:cNvPr id="7" name="吹き出し: 四角形 6">
          <a:extLst>
            <a:ext uri="{FF2B5EF4-FFF2-40B4-BE49-F238E27FC236}">
              <a16:creationId xmlns:a16="http://schemas.microsoft.com/office/drawing/2014/main" id="{00000000-0008-0000-0300-000007000000}"/>
            </a:ext>
          </a:extLst>
        </xdr:cNvPr>
        <xdr:cNvSpPr/>
      </xdr:nvSpPr>
      <xdr:spPr>
        <a:xfrm>
          <a:off x="4218283" y="1509850"/>
          <a:ext cx="1610625" cy="1906157"/>
        </a:xfrm>
        <a:prstGeom prst="wedgeRectCallout">
          <a:avLst>
            <a:gd name="adj1" fmla="val -21653"/>
            <a:gd name="adj2" fmla="val -6105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1" u="sng" kern="1200"/>
            <a:t>当該事業</a:t>
          </a:r>
          <a:r>
            <a:rPr kumimoji="1" lang="ja-JP" altLang="en-US" sz="900" kern="1200"/>
            <a:t>の年間の稼働日数を入力</a:t>
          </a:r>
          <a:endParaRPr kumimoji="1" lang="en-US" altLang="ja-JP" sz="900" kern="1200"/>
        </a:p>
        <a:p>
          <a:pPr marL="0" marR="0" lvl="0" indent="0" algn="l" defTabSz="914400" rtl="0" eaLnBrk="1" fontAlgn="auto" latinLnBrk="0" hangingPunct="1">
            <a:lnSpc>
              <a:spcPct val="100000"/>
            </a:lnSpc>
            <a:spcBef>
              <a:spcPts val="0"/>
            </a:spcBef>
            <a:spcAft>
              <a:spcPts val="0"/>
            </a:spcAft>
            <a:buClrTx/>
            <a:buSzTx/>
            <a:buFontTx/>
            <a:buNone/>
            <a:tabLst/>
            <a:defRPr/>
          </a:pPr>
          <a:br>
            <a:rPr kumimoji="1" lang="en-US" altLang="ja-JP" sz="600" kern="1200"/>
          </a:br>
          <a:r>
            <a:rPr kumimoji="1" lang="ja-JP" altLang="ja-JP" sz="900">
              <a:solidFill>
                <a:schemeClr val="lt1"/>
              </a:solidFill>
              <a:effectLst/>
              <a:latin typeface="+mn-lt"/>
              <a:ea typeface="+mn-ea"/>
              <a:cs typeface="+mn-cs"/>
            </a:rPr>
            <a:t>事業実施場所が複数事業所の場合で、</a:t>
          </a:r>
          <a:r>
            <a:rPr kumimoji="1" lang="ja-JP" altLang="ja-JP" sz="900" b="1" u="sng">
              <a:solidFill>
                <a:schemeClr val="lt1"/>
              </a:solidFill>
              <a:effectLst/>
              <a:latin typeface="+mn-lt"/>
              <a:ea typeface="+mn-ea"/>
              <a:cs typeface="+mn-cs"/>
            </a:rPr>
            <a:t>年間稼働日数が事業所により異なる場合</a:t>
          </a:r>
          <a:r>
            <a:rPr kumimoji="1" lang="ja-JP" altLang="ja-JP" sz="900">
              <a:solidFill>
                <a:schemeClr val="lt1"/>
              </a:solidFill>
              <a:effectLst/>
              <a:latin typeface="+mn-lt"/>
              <a:ea typeface="+mn-ea"/>
              <a:cs typeface="+mn-cs"/>
            </a:rPr>
            <a:t>は、（別紙１）省力化計算シートで基準とした事業所の年間稼働日数を入力します。</a:t>
          </a:r>
          <a:endParaRPr lang="ja-JP" altLang="ja-JP" sz="900">
            <a:effectLst/>
          </a:endParaRPr>
        </a:p>
        <a:p>
          <a:pPr algn="l"/>
          <a:endParaRPr kumimoji="1" lang="ja-JP" altLang="en-US" sz="900" kern="1200"/>
        </a:p>
      </xdr:txBody>
    </xdr:sp>
    <xdr:clientData/>
  </xdr:twoCellAnchor>
  <xdr:twoCellAnchor>
    <xdr:from>
      <xdr:col>9</xdr:col>
      <xdr:colOff>139105</xdr:colOff>
      <xdr:row>6</xdr:row>
      <xdr:rowOff>229981</xdr:rowOff>
    </xdr:from>
    <xdr:to>
      <xdr:col>11</xdr:col>
      <xdr:colOff>39761</xdr:colOff>
      <xdr:row>8</xdr:row>
      <xdr:rowOff>311931</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5871690" y="1513658"/>
          <a:ext cx="1401209" cy="961181"/>
        </a:xfrm>
        <a:prstGeom prst="wedgeRectCallout">
          <a:avLst>
            <a:gd name="adj1" fmla="val -22653"/>
            <a:gd name="adj2" fmla="val -715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u="sng" kern="1200"/>
            <a:t>当該事業者（全体）</a:t>
          </a:r>
          <a:r>
            <a:rPr kumimoji="1" lang="ja-JP" altLang="en-US" sz="900" kern="1200"/>
            <a:t>に</a:t>
          </a:r>
          <a:r>
            <a:rPr kumimoji="1" lang="ja-JP" altLang="en-US" sz="900" b="1" kern="1200"/>
            <a:t>従事する者（従業員・役員）</a:t>
          </a:r>
          <a:r>
            <a:rPr kumimoji="1" lang="ja-JP" altLang="en-US" sz="900" kern="1200"/>
            <a:t>の時給平均額を入力</a:t>
          </a:r>
        </a:p>
      </xdr:txBody>
    </xdr:sp>
    <xdr:clientData/>
  </xdr:twoCellAnchor>
  <xdr:twoCellAnchor>
    <xdr:from>
      <xdr:col>11</xdr:col>
      <xdr:colOff>101858</xdr:colOff>
      <xdr:row>6</xdr:row>
      <xdr:rowOff>229980</xdr:rowOff>
    </xdr:from>
    <xdr:to>
      <xdr:col>15</xdr:col>
      <xdr:colOff>558116</xdr:colOff>
      <xdr:row>9</xdr:row>
      <xdr:rowOff>261719</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7334996" y="1513657"/>
          <a:ext cx="3515982" cy="1350585"/>
        </a:xfrm>
        <a:prstGeom prst="wedgeRectCallout">
          <a:avLst>
            <a:gd name="adj1" fmla="val -32959"/>
            <a:gd name="adj2" fmla="val -6601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a:t>
          </a:r>
          <a:r>
            <a:rPr kumimoji="1" lang="ja-JP" altLang="en-US" sz="900" b="1" kern="1200"/>
            <a:t>事業計画期間最終年度の付加価値額ー基準年度の付加価値額</a:t>
          </a:r>
          <a:r>
            <a:rPr kumimoji="1" lang="ja-JP" altLang="en-US" sz="900" kern="1200"/>
            <a:t>）を入力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2</xdr:row>
          <xdr:rowOff>254000</xdr:rowOff>
        </xdr:from>
        <xdr:to>
          <xdr:col>7</xdr:col>
          <xdr:colOff>152400</xdr:colOff>
          <xdr:row>4</xdr:row>
          <xdr:rowOff>0</xdr:rowOff>
        </xdr:to>
        <xdr:sp macro="" textlink="">
          <xdr:nvSpPr>
            <xdr:cNvPr id="4097" name="Check Box 1" descr="新規事業の事業計画"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新規事業の事業計画</a:t>
              </a:r>
            </a:p>
          </xdr:txBody>
        </xdr:sp>
        <xdr:clientData/>
      </xdr:twoCellAnchor>
    </mc:Choice>
    <mc:Fallback/>
  </mc:AlternateContent>
  <xdr:twoCellAnchor>
    <xdr:from>
      <xdr:col>4</xdr:col>
      <xdr:colOff>228602</xdr:colOff>
      <xdr:row>6</xdr:row>
      <xdr:rowOff>235063</xdr:rowOff>
    </xdr:from>
    <xdr:to>
      <xdr:col>6</xdr:col>
      <xdr:colOff>249995</xdr:colOff>
      <xdr:row>8</xdr:row>
      <xdr:rowOff>297668</xdr:rowOff>
    </xdr:to>
    <xdr:sp macro="" textlink="$O$5">
      <xdr:nvSpPr>
        <xdr:cNvPr id="2" name="吹き出し: 四角形 1">
          <a:extLst>
            <a:ext uri="{FF2B5EF4-FFF2-40B4-BE49-F238E27FC236}">
              <a16:creationId xmlns:a16="http://schemas.microsoft.com/office/drawing/2014/main" id="{00000000-0008-0000-0300-000002000000}"/>
            </a:ext>
          </a:extLst>
        </xdr:cNvPr>
        <xdr:cNvSpPr/>
      </xdr:nvSpPr>
      <xdr:spPr>
        <a:xfrm>
          <a:off x="2848710" y="1518740"/>
          <a:ext cx="1252316" cy="941836"/>
        </a:xfrm>
        <a:prstGeom prst="wedgeRectCallout">
          <a:avLst>
            <a:gd name="adj1" fmla="val -20624"/>
            <a:gd name="adj2" fmla="val -73224"/>
          </a:avLst>
        </a:prstGeom>
        <a:solidFill>
          <a:schemeClr val="tx1">
            <a:lumMod val="65000"/>
            <a:lumOff val="3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25F3EBE-C09B-4846-BD39-0E7EBF77C25A}" type="TxLink">
            <a:rPr kumimoji="1" lang="en-US" altLang="en-US" sz="900" b="0" i="0" u="none" strike="noStrike" kern="1200">
              <a:solidFill>
                <a:schemeClr val="bg1"/>
              </a:solidFill>
              <a:latin typeface="游ゴシック"/>
              <a:ea typeface="游ゴシック"/>
            </a:rPr>
            <a:pPr algn="l"/>
            <a:t>※ 省力化計算シートより自動入力されます。</a:t>
          </a:fld>
          <a:endParaRPr kumimoji="1" lang="en-US" altLang="ja-JP" sz="900" kern="12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19</xdr:row>
      <xdr:rowOff>152399</xdr:rowOff>
    </xdr:from>
    <xdr:to>
      <xdr:col>5</xdr:col>
      <xdr:colOff>597647</xdr:colOff>
      <xdr:row>21</xdr:row>
      <xdr:rowOff>175633</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3499000" y="3215639"/>
          <a:ext cx="2087207" cy="355974"/>
        </a:xfrm>
        <a:prstGeom prst="wedgeRectCallout">
          <a:avLst>
            <a:gd name="adj1" fmla="val -12438"/>
            <a:gd name="adj2" fmla="val 9562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twoCellAnchor editAs="oneCell">
    <xdr:from>
      <xdr:col>12</xdr:col>
      <xdr:colOff>371928</xdr:colOff>
      <xdr:row>2</xdr:row>
      <xdr:rowOff>54428</xdr:rowOff>
    </xdr:from>
    <xdr:to>
      <xdr:col>23</xdr:col>
      <xdr:colOff>96520</xdr:colOff>
      <xdr:row>20</xdr:row>
      <xdr:rowOff>90714</xdr:rowOff>
    </xdr:to>
    <xdr:pic>
      <xdr:nvPicPr>
        <xdr:cNvPr id="5" name="図 4" descr="グラフィカル ユーザー インターフェイス, Web サイト&#10;&#10;AI によって生成されたコンテンツは間違っている可能性があります。">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73098" y="439238"/>
          <a:ext cx="6420032" cy="2916283"/>
        </a:xfrm>
        <a:prstGeom prst="rect">
          <a:avLst/>
        </a:prstGeom>
      </xdr:spPr>
    </xdr:pic>
    <xdr:clientData/>
  </xdr:twoCellAnchor>
  <xdr:twoCellAnchor editAs="oneCell">
    <xdr:from>
      <xdr:col>13</xdr:col>
      <xdr:colOff>0</xdr:colOff>
      <xdr:row>23</xdr:row>
      <xdr:rowOff>0</xdr:rowOff>
    </xdr:from>
    <xdr:to>
      <xdr:col>23</xdr:col>
      <xdr:colOff>96984</xdr:colOff>
      <xdr:row>38</xdr:row>
      <xdr:rowOff>175837</xdr:rowOff>
    </xdr:to>
    <xdr:pic>
      <xdr:nvPicPr>
        <xdr:cNvPr id="6" name="図 5" descr="グラフィカル ユーザー インターフェイス, テキスト&#10;&#10;AI によって生成されたコンテンツは間違っている可能性があります。">
          <a:hlinkClick xmlns:r="http://schemas.openxmlformats.org/officeDocument/2006/relationships" r:id="rId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98680" y="3749040"/>
          <a:ext cx="6394914" cy="4290637"/>
        </a:xfrm>
        <a:prstGeom prst="rect">
          <a:avLst/>
        </a:prstGeom>
      </xdr:spPr>
    </xdr:pic>
    <xdr:clientData/>
  </xdr:twoCellAnchor>
  <xdr:twoCellAnchor>
    <xdr:from>
      <xdr:col>5</xdr:col>
      <xdr:colOff>97118</xdr:colOff>
      <xdr:row>27</xdr:row>
      <xdr:rowOff>74705</xdr:rowOff>
    </xdr:from>
    <xdr:to>
      <xdr:col>5</xdr:col>
      <xdr:colOff>620059</xdr:colOff>
      <xdr:row>51</xdr:row>
      <xdr:rowOff>224117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092028" y="4791485"/>
          <a:ext cx="521671" cy="694518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twoCellAnchor>
    <xdr:from>
      <xdr:col>6</xdr:col>
      <xdr:colOff>12700</xdr:colOff>
      <xdr:row>17</xdr:row>
      <xdr:rowOff>55334</xdr:rowOff>
    </xdr:from>
    <xdr:to>
      <xdr:col>8</xdr:col>
      <xdr:colOff>23585</xdr:colOff>
      <xdr:row>22</xdr:row>
      <xdr:rowOff>133349</xdr:rowOff>
    </xdr:to>
    <xdr:sp macro="" textlink="">
      <xdr:nvSpPr>
        <xdr:cNvPr id="7" name="吹き出し: 四角形 6">
          <a:extLst>
            <a:ext uri="{FF2B5EF4-FFF2-40B4-BE49-F238E27FC236}">
              <a16:creationId xmlns:a16="http://schemas.microsoft.com/office/drawing/2014/main" id="{7EF2F1FE-492B-019A-961A-7891F945AB25}"/>
            </a:ext>
          </a:extLst>
        </xdr:cNvPr>
        <xdr:cNvSpPr/>
      </xdr:nvSpPr>
      <xdr:spPr>
        <a:xfrm>
          <a:off x="5695950" y="2881084"/>
          <a:ext cx="2442935" cy="846365"/>
        </a:xfrm>
        <a:prstGeom prst="wedgeRectCallout">
          <a:avLst>
            <a:gd name="adj1" fmla="val -8895"/>
            <a:gd name="adj2" fmla="val 6286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事業完了予定日の事業年度（事業者の決算年度）の翌年度を</a:t>
          </a:r>
          <a:r>
            <a:rPr kumimoji="1" lang="en-US" altLang="ja-JP" sz="1100">
              <a:solidFill>
                <a:sysClr val="windowText" lastClr="000000"/>
              </a:solidFill>
            </a:rPr>
            <a:t>1</a:t>
          </a:r>
          <a:r>
            <a:rPr kumimoji="1" lang="ja-JP" altLang="en-US" sz="1100">
              <a:solidFill>
                <a:sysClr val="windowText" lastClr="000000"/>
              </a:solidFill>
            </a:rPr>
            <a:t>年目として入力</a:t>
          </a:r>
        </a:p>
      </xdr:txBody>
    </xdr:sp>
    <xdr:clientData/>
  </xdr:twoCellAnchor>
  <xdr:twoCellAnchor editAs="oneCell">
    <xdr:from>
      <xdr:col>0</xdr:col>
      <xdr:colOff>136072</xdr:colOff>
      <xdr:row>77</xdr:row>
      <xdr:rowOff>36284</xdr:rowOff>
    </xdr:from>
    <xdr:to>
      <xdr:col>10</xdr:col>
      <xdr:colOff>283986</xdr:colOff>
      <xdr:row>123</xdr:row>
      <xdr:rowOff>27215</xdr:rowOff>
    </xdr:to>
    <xdr:pic>
      <xdr:nvPicPr>
        <xdr:cNvPr id="10" name="図 9">
          <a:extLst>
            <a:ext uri="{FF2B5EF4-FFF2-40B4-BE49-F238E27FC236}">
              <a16:creationId xmlns:a16="http://schemas.microsoft.com/office/drawing/2014/main" id="{809F136C-C1F3-8DEB-A2CD-B0D5761A12FE}"/>
            </a:ext>
          </a:extLst>
        </xdr:cNvPr>
        <xdr:cNvPicPr>
          <a:picLocks noChangeAspect="1"/>
        </xdr:cNvPicPr>
      </xdr:nvPicPr>
      <xdr:blipFill rotWithShape="1">
        <a:blip xmlns:r="http://schemas.openxmlformats.org/officeDocument/2006/relationships" r:embed="rId5"/>
        <a:srcRect t="2095"/>
        <a:stretch/>
      </xdr:blipFill>
      <xdr:spPr>
        <a:xfrm>
          <a:off x="136072" y="16156213"/>
          <a:ext cx="10888485" cy="7502073"/>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0_&#30011;&#38754;&#35373;&#35336;&#26360;_&#12513;&#12540;&#12523;&#12450;&#12489;&#12524;&#12473;&#35469;&#35388;(&#30011;&#38754;&#12452;&#12513;&#12540;&#124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更新履歴"/>
      <sheetName val="メールアドレス登録画面"/>
      <sheetName val="メール送信完了画面"/>
      <sheetName val="認証コード入力画面"/>
      <sheetName val="【不要】オブジェクト更新内容"/>
      <sheetName val="製品一覧表"/>
      <sheetName val="業種・業務領域_算出結果表"/>
    </sheetNames>
    <sheetDataSet>
      <sheetData sheetId="0">
        <row r="2">
          <cell r="U2">
            <v>45673</v>
          </cell>
        </row>
        <row r="3">
          <cell r="D3" t="str">
            <v>画面設計書</v>
          </cell>
          <cell r="L3" t="str">
            <v>メールアドレス認証</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codeName="Sheet1">
    <tabColor rgb="FF92D050"/>
  </sheetPr>
  <dimension ref="A1:S81"/>
  <sheetViews>
    <sheetView showGridLines="0" view="pageBreakPreview" topLeftCell="A67" zoomScale="85" zoomScaleNormal="85" zoomScaleSheetLayoutView="85" workbookViewId="0">
      <selection activeCell="B8" sqref="B8:C8"/>
    </sheetView>
  </sheetViews>
  <sheetFormatPr defaultColWidth="9" defaultRowHeight="18" x14ac:dyDescent="0.55000000000000004"/>
  <cols>
    <col min="1" max="1" width="4.33203125" style="18" customWidth="1"/>
    <col min="2" max="12" width="9.33203125" style="18" customWidth="1"/>
    <col min="13" max="16384" width="9" style="18"/>
  </cols>
  <sheetData>
    <row r="1" spans="1:12" x14ac:dyDescent="0.55000000000000004">
      <c r="A1" s="196" t="s">
        <v>69</v>
      </c>
      <c r="B1" s="197"/>
      <c r="C1" s="197"/>
      <c r="D1" s="197"/>
      <c r="E1" s="197"/>
      <c r="F1" s="197"/>
      <c r="G1" s="197"/>
      <c r="H1" s="197"/>
      <c r="I1" s="197"/>
      <c r="J1" s="197"/>
      <c r="K1" s="197"/>
      <c r="L1" s="197"/>
    </row>
    <row r="2" spans="1:12" ht="18.5" thickBot="1" x14ac:dyDescent="0.6">
      <c r="A2" s="198"/>
      <c r="B2" s="304" t="s">
        <v>151</v>
      </c>
      <c r="C2" s="305"/>
      <c r="D2" s="199"/>
      <c r="E2" s="199"/>
      <c r="F2" s="199"/>
      <c r="G2" s="199"/>
      <c r="H2" s="199"/>
      <c r="I2" s="199"/>
      <c r="J2" s="199"/>
      <c r="K2" s="199"/>
      <c r="L2" s="199"/>
    </row>
    <row r="3" spans="1:12" ht="20.5" thickBot="1" x14ac:dyDescent="0.6">
      <c r="A3" s="198"/>
      <c r="B3" s="306"/>
      <c r="C3" s="307"/>
      <c r="D3" s="307"/>
      <c r="E3" s="307"/>
      <c r="F3" s="308"/>
      <c r="G3" s="199"/>
      <c r="H3" s="199"/>
      <c r="I3" s="199"/>
      <c r="J3" s="199"/>
      <c r="K3" s="199"/>
      <c r="L3" s="199"/>
    </row>
    <row r="4" spans="1:12" x14ac:dyDescent="0.55000000000000004">
      <c r="B4" s="198" t="s">
        <v>70</v>
      </c>
      <c r="C4" s="199"/>
      <c r="D4" s="199"/>
      <c r="E4" s="199"/>
      <c r="F4" s="199"/>
      <c r="G4" s="199"/>
      <c r="H4" s="199"/>
      <c r="I4" s="199"/>
      <c r="J4" s="199"/>
      <c r="K4" s="199"/>
      <c r="L4" s="199"/>
    </row>
    <row r="5" spans="1:12" x14ac:dyDescent="0.55000000000000004">
      <c r="A5" s="321" t="s">
        <v>71</v>
      </c>
      <c r="B5" s="321"/>
      <c r="C5" s="321"/>
      <c r="D5" s="321"/>
      <c r="E5" s="321"/>
      <c r="F5" s="321"/>
      <c r="G5" s="321"/>
      <c r="H5" s="321"/>
      <c r="I5" s="321"/>
      <c r="J5" s="321"/>
      <c r="K5" s="321"/>
      <c r="L5" s="321"/>
    </row>
    <row r="6" spans="1:12" ht="18.75" customHeight="1" x14ac:dyDescent="0.55000000000000004">
      <c r="A6" s="321"/>
      <c r="B6" s="321"/>
      <c r="C6" s="321"/>
      <c r="D6" s="321"/>
      <c r="E6" s="321"/>
      <c r="F6" s="321"/>
      <c r="G6" s="321"/>
      <c r="H6" s="321"/>
      <c r="I6" s="321"/>
      <c r="J6" s="321"/>
      <c r="K6" s="321"/>
      <c r="L6" s="321"/>
    </row>
    <row r="7" spans="1:12" ht="18.5" thickBot="1" x14ac:dyDescent="0.6">
      <c r="A7" s="199"/>
      <c r="B7" s="322" t="s">
        <v>0</v>
      </c>
      <c r="C7" s="323"/>
      <c r="D7" s="198"/>
      <c r="E7" s="199"/>
      <c r="F7" s="199"/>
      <c r="G7" s="199"/>
      <c r="H7" s="199"/>
      <c r="I7" s="199"/>
      <c r="J7" s="199"/>
      <c r="K7" s="199"/>
      <c r="L7" s="199"/>
    </row>
    <row r="8" spans="1:12" ht="26.25" customHeight="1" thickBot="1" x14ac:dyDescent="0.6">
      <c r="A8" s="199"/>
      <c r="B8" s="324">
        <f>'（別紙１）省力化計算シート'!M3</f>
        <v>0</v>
      </c>
      <c r="C8" s="325"/>
      <c r="D8" s="200"/>
      <c r="E8" s="199"/>
      <c r="F8" s="199"/>
      <c r="G8" s="199"/>
      <c r="H8" s="199"/>
      <c r="I8" s="199"/>
      <c r="J8" s="199"/>
      <c r="K8" s="199"/>
      <c r="L8" s="199"/>
    </row>
    <row r="9" spans="1:12" x14ac:dyDescent="0.55000000000000004">
      <c r="A9" s="199"/>
      <c r="B9" s="199" t="s">
        <v>66</v>
      </c>
      <c r="C9" s="199"/>
      <c r="D9" s="199"/>
      <c r="E9" s="199"/>
      <c r="F9" s="199"/>
      <c r="G9" s="199"/>
      <c r="H9" s="199"/>
      <c r="I9" s="199"/>
      <c r="J9" s="199"/>
      <c r="K9" s="199"/>
      <c r="L9" s="199"/>
    </row>
    <row r="10" spans="1:12" x14ac:dyDescent="0.55000000000000004">
      <c r="A10" s="199"/>
      <c r="B10" s="199" t="s">
        <v>65</v>
      </c>
      <c r="C10" s="199"/>
      <c r="D10" s="199"/>
      <c r="E10" s="199"/>
      <c r="F10" s="199"/>
      <c r="G10" s="199"/>
      <c r="H10" s="199"/>
      <c r="I10" s="199"/>
      <c r="J10" s="199"/>
      <c r="K10" s="199"/>
      <c r="L10" s="199"/>
    </row>
    <row r="11" spans="1:12" x14ac:dyDescent="0.55000000000000004">
      <c r="A11" s="199"/>
      <c r="B11" s="199"/>
      <c r="C11" s="199"/>
      <c r="D11" s="199"/>
      <c r="E11" s="199"/>
      <c r="F11" s="199"/>
      <c r="G11" s="199"/>
      <c r="H11" s="199"/>
      <c r="I11" s="199"/>
      <c r="J11" s="199"/>
      <c r="K11" s="199"/>
      <c r="L11" s="199"/>
    </row>
    <row r="12" spans="1:12" x14ac:dyDescent="0.55000000000000004">
      <c r="A12" s="199"/>
      <c r="B12" s="326" t="s">
        <v>1</v>
      </c>
      <c r="C12" s="304"/>
      <c r="D12" s="304"/>
      <c r="E12" s="304"/>
      <c r="F12" s="199"/>
      <c r="G12" s="199"/>
      <c r="H12" s="199"/>
      <c r="I12" s="199"/>
      <c r="J12" s="199"/>
      <c r="K12" s="199"/>
      <c r="L12" s="199"/>
    </row>
    <row r="13" spans="1:12" x14ac:dyDescent="0.55000000000000004">
      <c r="A13" s="199"/>
      <c r="B13" s="201"/>
      <c r="C13" s="198"/>
      <c r="D13" s="198"/>
      <c r="E13" s="198"/>
      <c r="F13" s="199"/>
      <c r="G13" s="199"/>
      <c r="H13" s="199"/>
      <c r="I13" s="199"/>
      <c r="J13" s="199"/>
      <c r="K13" s="199"/>
      <c r="L13" s="199"/>
    </row>
    <row r="14" spans="1:12" x14ac:dyDescent="0.55000000000000004">
      <c r="A14" s="199"/>
      <c r="B14" s="201"/>
      <c r="C14" s="198"/>
      <c r="D14" s="198"/>
      <c r="E14" s="198"/>
      <c r="F14" s="199"/>
      <c r="G14" s="199"/>
      <c r="H14" s="199"/>
      <c r="I14" s="199"/>
      <c r="J14" s="199"/>
      <c r="K14" s="199"/>
      <c r="L14" s="199"/>
    </row>
    <row r="15" spans="1:12" x14ac:dyDescent="0.55000000000000004">
      <c r="A15" s="199"/>
      <c r="B15" s="201"/>
      <c r="C15" s="198"/>
      <c r="D15" s="198"/>
      <c r="E15" s="198"/>
      <c r="F15" s="199"/>
      <c r="G15" s="199"/>
      <c r="H15" s="199"/>
      <c r="I15" s="199"/>
      <c r="J15" s="199"/>
      <c r="K15" s="199"/>
      <c r="L15" s="199"/>
    </row>
    <row r="16" spans="1:12" x14ac:dyDescent="0.55000000000000004">
      <c r="A16" s="199"/>
      <c r="B16" s="201"/>
      <c r="C16" s="198"/>
      <c r="D16" s="198"/>
      <c r="E16" s="198"/>
      <c r="F16" s="199"/>
      <c r="G16" s="199"/>
      <c r="H16" s="199"/>
      <c r="I16" s="199"/>
      <c r="J16" s="199"/>
      <c r="K16" s="199"/>
      <c r="L16" s="199"/>
    </row>
    <row r="17" spans="1:12" x14ac:dyDescent="0.55000000000000004">
      <c r="A17" s="199"/>
      <c r="B17" s="201"/>
      <c r="C17" s="198"/>
      <c r="D17" s="198"/>
      <c r="E17" s="198"/>
      <c r="F17" s="199"/>
      <c r="G17" s="199"/>
      <c r="H17" s="199"/>
      <c r="I17" s="199"/>
      <c r="J17" s="199"/>
      <c r="K17" s="199"/>
      <c r="L17" s="199"/>
    </row>
    <row r="18" spans="1:12" x14ac:dyDescent="0.55000000000000004">
      <c r="A18" s="199"/>
      <c r="B18" s="201"/>
      <c r="C18" s="198"/>
      <c r="D18" s="198"/>
      <c r="E18" s="198"/>
      <c r="F18" s="199"/>
      <c r="G18" s="199"/>
      <c r="H18" s="199"/>
      <c r="I18" s="199"/>
      <c r="J18" s="199"/>
      <c r="K18" s="199"/>
      <c r="L18" s="199"/>
    </row>
    <row r="19" spans="1:12" x14ac:dyDescent="0.55000000000000004">
      <c r="A19" s="199"/>
      <c r="B19" s="201"/>
      <c r="C19" s="198"/>
      <c r="D19" s="198"/>
      <c r="E19" s="198"/>
      <c r="F19" s="199"/>
      <c r="G19" s="199"/>
      <c r="H19" s="199"/>
      <c r="I19" s="199"/>
      <c r="J19" s="199"/>
      <c r="K19" s="199"/>
      <c r="L19" s="199"/>
    </row>
    <row r="20" spans="1:12" x14ac:dyDescent="0.55000000000000004">
      <c r="A20" s="199"/>
      <c r="B20" s="201"/>
      <c r="C20" s="198"/>
      <c r="D20" s="198"/>
      <c r="E20" s="198"/>
      <c r="F20" s="199"/>
      <c r="G20" s="199"/>
      <c r="H20" s="199"/>
      <c r="I20" s="199"/>
      <c r="J20" s="199"/>
      <c r="K20" s="199"/>
      <c r="L20" s="199"/>
    </row>
    <row r="21" spans="1:12" x14ac:dyDescent="0.55000000000000004">
      <c r="A21" s="199"/>
      <c r="B21" s="201"/>
      <c r="C21" s="198"/>
      <c r="D21" s="198"/>
      <c r="E21" s="198"/>
      <c r="F21" s="199"/>
      <c r="G21" s="199"/>
      <c r="H21" s="199"/>
      <c r="I21" s="199"/>
      <c r="J21" s="199"/>
      <c r="K21" s="199"/>
      <c r="L21" s="199"/>
    </row>
    <row r="22" spans="1:12" x14ac:dyDescent="0.55000000000000004">
      <c r="A22" s="199"/>
      <c r="B22" s="201"/>
      <c r="C22" s="198"/>
      <c r="D22" s="198"/>
      <c r="E22" s="198"/>
      <c r="F22" s="199"/>
      <c r="G22" s="199"/>
      <c r="H22" s="199"/>
      <c r="I22" s="199"/>
      <c r="J22" s="199"/>
      <c r="K22" s="199"/>
      <c r="L22" s="199"/>
    </row>
    <row r="23" spans="1:12" ht="18.5" thickBot="1" x14ac:dyDescent="0.6">
      <c r="A23" s="199"/>
      <c r="B23" s="201"/>
      <c r="C23" s="198"/>
      <c r="D23" s="198"/>
      <c r="E23" s="198"/>
      <c r="F23" s="199"/>
      <c r="G23" s="199"/>
      <c r="H23" s="199"/>
      <c r="I23" s="199"/>
      <c r="J23" s="199"/>
      <c r="K23" s="199"/>
      <c r="L23" s="199"/>
    </row>
    <row r="24" spans="1:12" x14ac:dyDescent="0.55000000000000004">
      <c r="B24" s="327" t="s">
        <v>2</v>
      </c>
      <c r="C24" s="328"/>
      <c r="D24" s="328"/>
      <c r="E24" s="329"/>
      <c r="F24" s="329"/>
      <c r="G24" s="329"/>
      <c r="H24" s="329"/>
      <c r="I24" s="329"/>
      <c r="J24" s="330"/>
    </row>
    <row r="25" spans="1:12" x14ac:dyDescent="0.55000000000000004">
      <c r="B25" s="331"/>
      <c r="C25" s="332"/>
      <c r="D25" s="332"/>
      <c r="E25" s="333"/>
      <c r="F25" s="333"/>
      <c r="G25" s="333"/>
      <c r="H25" s="333"/>
      <c r="I25" s="333"/>
      <c r="J25" s="334"/>
    </row>
    <row r="26" spans="1:12" x14ac:dyDescent="0.55000000000000004">
      <c r="B26" s="331"/>
      <c r="C26" s="332"/>
      <c r="D26" s="332"/>
      <c r="E26" s="333"/>
      <c r="F26" s="333"/>
      <c r="G26" s="333"/>
      <c r="H26" s="333"/>
      <c r="I26" s="333"/>
      <c r="J26" s="334"/>
    </row>
    <row r="27" spans="1:12" x14ac:dyDescent="0.55000000000000004">
      <c r="B27" s="331"/>
      <c r="C27" s="332"/>
      <c r="D27" s="332"/>
      <c r="E27" s="333"/>
      <c r="F27" s="333"/>
      <c r="G27" s="333"/>
      <c r="H27" s="333"/>
      <c r="I27" s="333"/>
      <c r="J27" s="334"/>
    </row>
    <row r="28" spans="1:12" ht="18.649999999999999" customHeight="1" x14ac:dyDescent="0.55000000000000004">
      <c r="B28" s="335"/>
      <c r="C28" s="333"/>
      <c r="D28" s="333"/>
      <c r="E28" s="333"/>
      <c r="F28" s="333"/>
      <c r="G28" s="333"/>
      <c r="H28" s="333"/>
      <c r="I28" s="333"/>
      <c r="J28" s="334"/>
    </row>
    <row r="29" spans="1:12" ht="18.649999999999999" customHeight="1" x14ac:dyDescent="0.55000000000000004">
      <c r="B29" s="335"/>
      <c r="C29" s="333"/>
      <c r="D29" s="333"/>
      <c r="E29" s="333"/>
      <c r="F29" s="333"/>
      <c r="G29" s="333"/>
      <c r="H29" s="333"/>
      <c r="I29" s="333"/>
      <c r="J29" s="334"/>
    </row>
    <row r="30" spans="1:12" ht="18.649999999999999" customHeight="1" x14ac:dyDescent="0.55000000000000004">
      <c r="B30" s="335"/>
      <c r="C30" s="333"/>
      <c r="D30" s="333"/>
      <c r="E30" s="333"/>
      <c r="F30" s="333"/>
      <c r="G30" s="333"/>
      <c r="H30" s="333"/>
      <c r="I30" s="333"/>
      <c r="J30" s="334"/>
    </row>
    <row r="31" spans="1:12" ht="18.649999999999999" customHeight="1" x14ac:dyDescent="0.55000000000000004">
      <c r="B31" s="335"/>
      <c r="C31" s="333"/>
      <c r="D31" s="333"/>
      <c r="E31" s="333"/>
      <c r="F31" s="333"/>
      <c r="G31" s="333"/>
      <c r="H31" s="333"/>
      <c r="I31" s="333"/>
      <c r="J31" s="334"/>
    </row>
    <row r="32" spans="1:12" ht="18.649999999999999" customHeight="1" x14ac:dyDescent="0.55000000000000004">
      <c r="B32" s="335"/>
      <c r="C32" s="333"/>
      <c r="D32" s="333"/>
      <c r="E32" s="333"/>
      <c r="F32" s="333"/>
      <c r="G32" s="333"/>
      <c r="H32" s="333"/>
      <c r="I32" s="333"/>
      <c r="J32" s="334"/>
    </row>
    <row r="33" spans="2:10" ht="18.649999999999999" customHeight="1" x14ac:dyDescent="0.55000000000000004">
      <c r="B33" s="335"/>
      <c r="C33" s="333"/>
      <c r="D33" s="333"/>
      <c r="E33" s="333"/>
      <c r="F33" s="333"/>
      <c r="G33" s="333"/>
      <c r="H33" s="333"/>
      <c r="I33" s="333"/>
      <c r="J33" s="334"/>
    </row>
    <row r="34" spans="2:10" ht="18.649999999999999" customHeight="1" x14ac:dyDescent="0.55000000000000004">
      <c r="B34" s="335"/>
      <c r="C34" s="333"/>
      <c r="D34" s="333"/>
      <c r="E34" s="333"/>
      <c r="F34" s="333"/>
      <c r="G34" s="333"/>
      <c r="H34" s="333"/>
      <c r="I34" s="333"/>
      <c r="J34" s="334"/>
    </row>
    <row r="35" spans="2:10" ht="18.649999999999999" customHeight="1" x14ac:dyDescent="0.55000000000000004">
      <c r="B35" s="335"/>
      <c r="C35" s="333"/>
      <c r="D35" s="333"/>
      <c r="E35" s="333"/>
      <c r="F35" s="333"/>
      <c r="G35" s="333"/>
      <c r="H35" s="333"/>
      <c r="I35" s="333"/>
      <c r="J35" s="334"/>
    </row>
    <row r="36" spans="2:10" x14ac:dyDescent="0.55000000000000004">
      <c r="B36" s="335"/>
      <c r="C36" s="333"/>
      <c r="D36" s="333"/>
      <c r="E36" s="333"/>
      <c r="F36" s="333"/>
      <c r="G36" s="333"/>
      <c r="H36" s="333"/>
      <c r="I36" s="333"/>
      <c r="J36" s="334"/>
    </row>
    <row r="37" spans="2:10" x14ac:dyDescent="0.55000000000000004">
      <c r="B37" s="335"/>
      <c r="C37" s="333"/>
      <c r="D37" s="333"/>
      <c r="E37" s="333"/>
      <c r="F37" s="333"/>
      <c r="G37" s="333"/>
      <c r="H37" s="333"/>
      <c r="I37" s="333"/>
      <c r="J37" s="334"/>
    </row>
    <row r="38" spans="2:10" x14ac:dyDescent="0.55000000000000004">
      <c r="B38" s="335"/>
      <c r="C38" s="333"/>
      <c r="D38" s="333"/>
      <c r="E38" s="333"/>
      <c r="F38" s="333"/>
      <c r="G38" s="333"/>
      <c r="H38" s="333"/>
      <c r="I38" s="333"/>
      <c r="J38" s="334"/>
    </row>
    <row r="39" spans="2:10" x14ac:dyDescent="0.55000000000000004">
      <c r="B39" s="335"/>
      <c r="C39" s="333"/>
      <c r="D39" s="333"/>
      <c r="E39" s="333"/>
      <c r="F39" s="333"/>
      <c r="G39" s="333"/>
      <c r="H39" s="333"/>
      <c r="I39" s="333"/>
      <c r="J39" s="334"/>
    </row>
    <row r="40" spans="2:10" x14ac:dyDescent="0.55000000000000004">
      <c r="B40" s="335"/>
      <c r="C40" s="333"/>
      <c r="D40" s="333"/>
      <c r="E40" s="333"/>
      <c r="F40" s="333"/>
      <c r="G40" s="333"/>
      <c r="H40" s="333"/>
      <c r="I40" s="333"/>
      <c r="J40" s="334"/>
    </row>
    <row r="41" spans="2:10" x14ac:dyDescent="0.55000000000000004">
      <c r="B41" s="335"/>
      <c r="C41" s="333"/>
      <c r="D41" s="333"/>
      <c r="E41" s="333"/>
      <c r="F41" s="333"/>
      <c r="G41" s="333"/>
      <c r="H41" s="333"/>
      <c r="I41" s="333"/>
      <c r="J41" s="334"/>
    </row>
    <row r="42" spans="2:10" x14ac:dyDescent="0.55000000000000004">
      <c r="B42" s="335"/>
      <c r="C42" s="333"/>
      <c r="D42" s="333"/>
      <c r="E42" s="333"/>
      <c r="F42" s="333"/>
      <c r="G42" s="333"/>
      <c r="H42" s="333"/>
      <c r="I42" s="333"/>
      <c r="J42" s="334"/>
    </row>
    <row r="43" spans="2:10" x14ac:dyDescent="0.55000000000000004">
      <c r="B43" s="335"/>
      <c r="C43" s="333"/>
      <c r="D43" s="333"/>
      <c r="E43" s="333"/>
      <c r="F43" s="333"/>
      <c r="G43" s="333"/>
      <c r="H43" s="333"/>
      <c r="I43" s="333"/>
      <c r="J43" s="334"/>
    </row>
    <row r="44" spans="2:10" x14ac:dyDescent="0.55000000000000004">
      <c r="B44" s="335"/>
      <c r="C44" s="333"/>
      <c r="D44" s="333"/>
      <c r="E44" s="333"/>
      <c r="F44" s="333"/>
      <c r="G44" s="333"/>
      <c r="H44" s="333"/>
      <c r="I44" s="333"/>
      <c r="J44" s="334"/>
    </row>
    <row r="45" spans="2:10" x14ac:dyDescent="0.55000000000000004">
      <c r="B45" s="335"/>
      <c r="C45" s="333"/>
      <c r="D45" s="333"/>
      <c r="E45" s="333"/>
      <c r="F45" s="333"/>
      <c r="G45" s="333"/>
      <c r="H45" s="333"/>
      <c r="I45" s="333"/>
      <c r="J45" s="334"/>
    </row>
    <row r="46" spans="2:10" ht="18.5" thickBot="1" x14ac:dyDescent="0.6">
      <c r="B46" s="336"/>
      <c r="C46" s="337"/>
      <c r="D46" s="337"/>
      <c r="E46" s="337"/>
      <c r="F46" s="337"/>
      <c r="G46" s="337"/>
      <c r="H46" s="337"/>
      <c r="I46" s="337"/>
      <c r="J46" s="338"/>
    </row>
    <row r="48" spans="2:10" ht="18.5" thickBot="1" x14ac:dyDescent="0.6">
      <c r="B48" s="202" t="s">
        <v>133</v>
      </c>
      <c r="C48" s="202"/>
      <c r="D48" s="202"/>
      <c r="E48" s="202"/>
      <c r="F48" s="202"/>
      <c r="G48" s="202"/>
      <c r="H48" s="202"/>
      <c r="I48" s="202"/>
      <c r="J48" s="202"/>
    </row>
    <row r="49" spans="2:10" ht="20.5" thickBot="1" x14ac:dyDescent="0.6">
      <c r="B49" s="339">
        <v>5</v>
      </c>
      <c r="C49" s="340"/>
      <c r="D49" s="203" t="s">
        <v>8</v>
      </c>
      <c r="E49" s="202"/>
      <c r="F49" s="202"/>
      <c r="G49" s="202"/>
      <c r="H49" s="202"/>
      <c r="I49" s="202"/>
      <c r="J49" s="202"/>
    </row>
    <row r="50" spans="2:10" ht="20" x14ac:dyDescent="0.55000000000000004">
      <c r="B50" s="204"/>
      <c r="C50" s="105"/>
      <c r="D50" s="203"/>
      <c r="E50" s="202"/>
      <c r="F50" s="202"/>
      <c r="G50" s="202"/>
    </row>
    <row r="51" spans="2:10" x14ac:dyDescent="0.55000000000000004">
      <c r="B51" s="202" t="s">
        <v>134</v>
      </c>
      <c r="C51" s="202"/>
      <c r="D51" s="202"/>
      <c r="E51" s="202"/>
      <c r="F51" s="202"/>
      <c r="G51" s="202"/>
      <c r="H51" s="202"/>
      <c r="I51" s="202"/>
      <c r="J51" s="202"/>
    </row>
    <row r="52" spans="2:10" x14ac:dyDescent="0.55000000000000004">
      <c r="B52" s="202" t="s">
        <v>135</v>
      </c>
      <c r="C52" s="202"/>
      <c r="D52" s="202"/>
      <c r="E52" s="202"/>
      <c r="F52" s="202"/>
      <c r="G52" s="202"/>
      <c r="H52" s="202"/>
      <c r="I52" s="202"/>
      <c r="J52" s="202"/>
    </row>
    <row r="53" spans="2:10" ht="18.5" thickBot="1" x14ac:dyDescent="0.6">
      <c r="B53" s="202"/>
      <c r="C53" s="202"/>
      <c r="D53" s="202"/>
      <c r="E53" s="202"/>
      <c r="F53" s="202"/>
      <c r="G53" s="202"/>
      <c r="H53" s="202"/>
      <c r="I53" s="202"/>
      <c r="J53" s="202"/>
    </row>
    <row r="54" spans="2:10" ht="18.5" thickBot="1" x14ac:dyDescent="0.6">
      <c r="B54" s="318" t="s">
        <v>3</v>
      </c>
      <c r="C54" s="318"/>
      <c r="D54" s="318"/>
      <c r="F54" s="202"/>
      <c r="H54" s="205" t="s">
        <v>136</v>
      </c>
      <c r="I54" s="232">
        <v>7.48</v>
      </c>
      <c r="J54" s="202" t="s">
        <v>137</v>
      </c>
    </row>
    <row r="55" spans="2:10" ht="25.5" customHeight="1" x14ac:dyDescent="0.55000000000000004">
      <c r="B55" s="309" t="s">
        <v>153</v>
      </c>
      <c r="C55" s="310"/>
      <c r="D55" s="310"/>
      <c r="E55" s="310"/>
      <c r="F55" s="310"/>
      <c r="G55" s="310"/>
      <c r="H55" s="310"/>
      <c r="I55" s="310"/>
      <c r="J55" s="311"/>
    </row>
    <row r="56" spans="2:10" ht="25.5" customHeight="1" x14ac:dyDescent="0.55000000000000004">
      <c r="B56" s="312"/>
      <c r="C56" s="313"/>
      <c r="D56" s="313"/>
      <c r="E56" s="313"/>
      <c r="F56" s="313"/>
      <c r="G56" s="313"/>
      <c r="H56" s="313"/>
      <c r="I56" s="313"/>
      <c r="J56" s="314"/>
    </row>
    <row r="57" spans="2:10" ht="25.5" customHeight="1" x14ac:dyDescent="0.55000000000000004">
      <c r="B57" s="312"/>
      <c r="C57" s="313"/>
      <c r="D57" s="313"/>
      <c r="E57" s="313"/>
      <c r="F57" s="313"/>
      <c r="G57" s="313"/>
      <c r="H57" s="313"/>
      <c r="I57" s="313"/>
      <c r="J57" s="314"/>
    </row>
    <row r="58" spans="2:10" ht="25.5" customHeight="1" thickBot="1" x14ac:dyDescent="0.6">
      <c r="B58" s="315"/>
      <c r="C58" s="316"/>
      <c r="D58" s="316"/>
      <c r="E58" s="316"/>
      <c r="F58" s="316"/>
      <c r="G58" s="316"/>
      <c r="H58" s="316"/>
      <c r="I58" s="316"/>
      <c r="J58" s="317"/>
    </row>
    <row r="59" spans="2:10" ht="18.5" thickBot="1" x14ac:dyDescent="0.6">
      <c r="B59" s="341"/>
      <c r="C59" s="341"/>
      <c r="D59" s="341"/>
      <c r="E59" s="202"/>
      <c r="F59" s="202"/>
      <c r="G59" s="202"/>
      <c r="H59" s="202"/>
      <c r="I59" s="202"/>
      <c r="J59" s="202"/>
    </row>
    <row r="60" spans="2:10" ht="18.5" thickBot="1" x14ac:dyDescent="0.6">
      <c r="B60" s="318" t="s">
        <v>4</v>
      </c>
      <c r="C60" s="318"/>
      <c r="D60" s="318"/>
      <c r="E60" s="202"/>
      <c r="F60" s="202"/>
      <c r="G60" s="202"/>
      <c r="H60" s="205" t="s">
        <v>136</v>
      </c>
      <c r="I60" s="232">
        <v>7.48</v>
      </c>
      <c r="J60" s="202" t="s">
        <v>137</v>
      </c>
    </row>
    <row r="61" spans="2:10" ht="18" customHeight="1" x14ac:dyDescent="0.55000000000000004">
      <c r="B61" s="309" t="s">
        <v>152</v>
      </c>
      <c r="C61" s="310"/>
      <c r="D61" s="310"/>
      <c r="E61" s="310"/>
      <c r="F61" s="310"/>
      <c r="G61" s="310"/>
      <c r="H61" s="310"/>
      <c r="I61" s="310"/>
      <c r="J61" s="311"/>
    </row>
    <row r="62" spans="2:10" ht="18" customHeight="1" x14ac:dyDescent="0.55000000000000004">
      <c r="B62" s="312"/>
      <c r="C62" s="313"/>
      <c r="D62" s="313"/>
      <c r="E62" s="313"/>
      <c r="F62" s="313"/>
      <c r="G62" s="313"/>
      <c r="H62" s="313"/>
      <c r="I62" s="313"/>
      <c r="J62" s="314"/>
    </row>
    <row r="63" spans="2:10" ht="18" customHeight="1" x14ac:dyDescent="0.55000000000000004">
      <c r="B63" s="312"/>
      <c r="C63" s="313"/>
      <c r="D63" s="313"/>
      <c r="E63" s="313"/>
      <c r="F63" s="313"/>
      <c r="G63" s="313"/>
      <c r="H63" s="313"/>
      <c r="I63" s="313"/>
      <c r="J63" s="314"/>
    </row>
    <row r="64" spans="2:10" ht="18.649999999999999" customHeight="1" thickBot="1" x14ac:dyDescent="0.6">
      <c r="B64" s="315"/>
      <c r="C64" s="316"/>
      <c r="D64" s="316"/>
      <c r="E64" s="316"/>
      <c r="F64" s="316"/>
      <c r="G64" s="316"/>
      <c r="H64" s="316"/>
      <c r="I64" s="316"/>
      <c r="J64" s="317"/>
    </row>
    <row r="65" spans="2:19" ht="18.5" thickBot="1" x14ac:dyDescent="0.6">
      <c r="B65" s="206"/>
      <c r="C65" s="206"/>
      <c r="D65" s="206"/>
      <c r="E65" s="206"/>
      <c r="F65" s="206"/>
      <c r="G65" s="206"/>
      <c r="H65" s="206"/>
      <c r="I65" s="206"/>
      <c r="J65" s="206"/>
    </row>
    <row r="66" spans="2:19" ht="18.5" thickBot="1" x14ac:dyDescent="0.6">
      <c r="B66" s="318" t="s">
        <v>5</v>
      </c>
      <c r="C66" s="318"/>
      <c r="D66" s="318"/>
      <c r="E66" s="202"/>
      <c r="F66" s="202"/>
      <c r="G66" s="202"/>
      <c r="H66" s="205" t="s">
        <v>136</v>
      </c>
      <c r="I66" s="232">
        <v>3.71</v>
      </c>
      <c r="J66" s="202" t="s">
        <v>137</v>
      </c>
    </row>
    <row r="67" spans="2:19" ht="15.75" customHeight="1" x14ac:dyDescent="0.55000000000000004">
      <c r="B67" s="309" t="s">
        <v>138</v>
      </c>
      <c r="C67" s="310"/>
      <c r="D67" s="310"/>
      <c r="E67" s="310"/>
      <c r="F67" s="310"/>
      <c r="G67" s="310"/>
      <c r="H67" s="310"/>
      <c r="I67" s="310"/>
      <c r="J67" s="311"/>
    </row>
    <row r="68" spans="2:19" ht="18" customHeight="1" x14ac:dyDescent="0.55000000000000004">
      <c r="B68" s="312"/>
      <c r="C68" s="313"/>
      <c r="D68" s="313"/>
      <c r="E68" s="313"/>
      <c r="F68" s="313"/>
      <c r="G68" s="313"/>
      <c r="H68" s="313"/>
      <c r="I68" s="313"/>
      <c r="J68" s="314"/>
    </row>
    <row r="69" spans="2:19" ht="18" customHeight="1" x14ac:dyDescent="0.55000000000000004">
      <c r="B69" s="312"/>
      <c r="C69" s="313"/>
      <c r="D69" s="313"/>
      <c r="E69" s="313"/>
      <c r="F69" s="313"/>
      <c r="G69" s="313"/>
      <c r="H69" s="313"/>
      <c r="I69" s="313"/>
      <c r="J69" s="314"/>
    </row>
    <row r="70" spans="2:19" ht="18.649999999999999" customHeight="1" thickBot="1" x14ac:dyDescent="0.6">
      <c r="B70" s="315"/>
      <c r="C70" s="316"/>
      <c r="D70" s="316"/>
      <c r="E70" s="316"/>
      <c r="F70" s="316"/>
      <c r="G70" s="316"/>
      <c r="H70" s="316"/>
      <c r="I70" s="316"/>
      <c r="J70" s="317"/>
    </row>
    <row r="71" spans="2:19" ht="18.5" thickBot="1" x14ac:dyDescent="0.6">
      <c r="B71" s="206"/>
      <c r="C71" s="206"/>
      <c r="D71" s="206"/>
      <c r="E71" s="206"/>
      <c r="F71" s="206"/>
      <c r="G71" s="206"/>
      <c r="H71" s="206"/>
      <c r="I71" s="206"/>
      <c r="J71" s="206"/>
    </row>
    <row r="72" spans="2:19" ht="18.5" thickBot="1" x14ac:dyDescent="0.6">
      <c r="B72" s="318" t="s">
        <v>6</v>
      </c>
      <c r="C72" s="318"/>
      <c r="D72" s="318"/>
      <c r="E72" s="202"/>
      <c r="F72" s="202"/>
      <c r="G72" s="202"/>
      <c r="H72" s="205" t="s">
        <v>136</v>
      </c>
      <c r="I72" s="232">
        <v>4.5599999999999996</v>
      </c>
      <c r="J72" s="202" t="s">
        <v>137</v>
      </c>
    </row>
    <row r="73" spans="2:19" ht="18" customHeight="1" x14ac:dyDescent="0.55000000000000004">
      <c r="B73" s="309" t="s">
        <v>154</v>
      </c>
      <c r="C73" s="310"/>
      <c r="D73" s="310"/>
      <c r="E73" s="310"/>
      <c r="F73" s="310"/>
      <c r="G73" s="310"/>
      <c r="H73" s="310"/>
      <c r="I73" s="310"/>
      <c r="J73" s="311"/>
      <c r="S73" s="233"/>
    </row>
    <row r="74" spans="2:19" ht="18" customHeight="1" x14ac:dyDescent="0.55000000000000004">
      <c r="B74" s="312"/>
      <c r="C74" s="313"/>
      <c r="D74" s="313"/>
      <c r="E74" s="313"/>
      <c r="F74" s="313"/>
      <c r="G74" s="313"/>
      <c r="H74" s="313"/>
      <c r="I74" s="313"/>
      <c r="J74" s="314"/>
    </row>
    <row r="75" spans="2:19" ht="18" customHeight="1" x14ac:dyDescent="0.55000000000000004">
      <c r="B75" s="312"/>
      <c r="C75" s="313"/>
      <c r="D75" s="313"/>
      <c r="E75" s="313"/>
      <c r="F75" s="313"/>
      <c r="G75" s="313"/>
      <c r="H75" s="313"/>
      <c r="I75" s="313"/>
      <c r="J75" s="314"/>
    </row>
    <row r="76" spans="2:19" ht="18.649999999999999" customHeight="1" thickBot="1" x14ac:dyDescent="0.6">
      <c r="B76" s="315"/>
      <c r="C76" s="316"/>
      <c r="D76" s="316"/>
      <c r="E76" s="316"/>
      <c r="F76" s="316"/>
      <c r="G76" s="316"/>
      <c r="H76" s="316"/>
      <c r="I76" s="316"/>
      <c r="J76" s="317"/>
    </row>
    <row r="77" spans="2:19" x14ac:dyDescent="0.55000000000000004">
      <c r="B77" s="202"/>
      <c r="C77" s="202"/>
      <c r="D77" s="202"/>
      <c r="E77" s="202"/>
      <c r="F77" s="202"/>
      <c r="G77" s="202"/>
      <c r="H77" s="202"/>
      <c r="I77" s="202"/>
      <c r="J77" s="202"/>
    </row>
    <row r="78" spans="2:19" ht="18.5" thickBot="1" x14ac:dyDescent="0.6">
      <c r="B78" s="318" t="s">
        <v>7</v>
      </c>
      <c r="C78" s="318"/>
      <c r="D78" s="318"/>
      <c r="E78" s="202"/>
      <c r="F78" s="202"/>
      <c r="G78" s="202"/>
      <c r="H78" s="202"/>
      <c r="I78" s="202"/>
      <c r="J78" s="202"/>
    </row>
    <row r="79" spans="2:19" ht="26.25" customHeight="1" thickBot="1" x14ac:dyDescent="0.6">
      <c r="B79" s="319" t="str">
        <f>'（別紙３）投資回収期間計算シート'!C3</f>
        <v/>
      </c>
      <c r="C79" s="320"/>
      <c r="D79" s="203" t="s">
        <v>8</v>
      </c>
      <c r="E79" s="207"/>
      <c r="F79" s="202"/>
      <c r="G79" s="202"/>
      <c r="H79" s="202"/>
      <c r="I79" s="202"/>
      <c r="J79" s="202"/>
    </row>
    <row r="80" spans="2:19" ht="18" customHeight="1" x14ac:dyDescent="0.55000000000000004">
      <c r="B80" s="208" t="s">
        <v>139</v>
      </c>
      <c r="C80" s="209"/>
      <c r="D80" s="203"/>
      <c r="E80" s="207"/>
      <c r="F80" s="202"/>
      <c r="G80" s="202"/>
      <c r="H80" s="202"/>
      <c r="I80" s="202"/>
      <c r="J80" s="202"/>
    </row>
    <row r="81" spans="2:10" x14ac:dyDescent="0.55000000000000004">
      <c r="B81" s="202"/>
      <c r="C81" s="202"/>
      <c r="D81" s="202"/>
      <c r="E81" s="202"/>
      <c r="F81" s="202"/>
      <c r="G81" s="202"/>
      <c r="H81" s="202"/>
      <c r="I81" s="202"/>
      <c r="J81" s="202"/>
    </row>
  </sheetData>
  <sheetProtection algorithmName="SHA-512" hashValue="WR9RCUlArwOcZ8h0yUx9KmCiHy9fo7+FE5Aa2cyTAhCNX2rm9ZHjfzk6y7gyeVs9Tt9RH4UkpAQdIi/thoA/+Q==" saltValue="AGKhWXk270L11vkVJzhShw==" spinCount="100000" sheet="1" scenarios="1"/>
  <mergeCells count="19">
    <mergeCell ref="B78:D78"/>
    <mergeCell ref="B79:C79"/>
    <mergeCell ref="B66:D66"/>
    <mergeCell ref="A5:L6"/>
    <mergeCell ref="B7:C7"/>
    <mergeCell ref="B8:C8"/>
    <mergeCell ref="B12:E12"/>
    <mergeCell ref="B24:J46"/>
    <mergeCell ref="B49:C49"/>
    <mergeCell ref="B54:D54"/>
    <mergeCell ref="B55:J58"/>
    <mergeCell ref="B59:D59"/>
    <mergeCell ref="B60:D60"/>
    <mergeCell ref="B61:J64"/>
    <mergeCell ref="B2:C2"/>
    <mergeCell ref="B3:F3"/>
    <mergeCell ref="B67:J70"/>
    <mergeCell ref="B72:D72"/>
    <mergeCell ref="B73:J76"/>
  </mergeCells>
  <phoneticPr fontId="1"/>
  <pageMargins left="0.7" right="0.7" top="0.75" bottom="0.75" header="0.3" footer="0.3"/>
  <pageSetup paperSize="9" scale="69" orientation="portrait" r:id="rId1"/>
  <rowBreaks count="1" manualBreakCount="1">
    <brk id="4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codeName="Sheet2">
    <tabColor rgb="FF92D050"/>
  </sheetPr>
  <dimension ref="A1:P42"/>
  <sheetViews>
    <sheetView showGridLines="0" zoomScale="80" zoomScaleNormal="80" workbookViewId="0">
      <selection activeCell="G23" sqref="G23"/>
    </sheetView>
  </sheetViews>
  <sheetFormatPr defaultRowHeight="18" x14ac:dyDescent="0.55000000000000004"/>
  <cols>
    <col min="1" max="1" width="1.08203125" customWidth="1"/>
    <col min="2" max="2" width="3.58203125" customWidth="1"/>
    <col min="3" max="3" width="23.08203125" customWidth="1"/>
    <col min="4" max="4" width="19.5" customWidth="1"/>
    <col min="5" max="5" width="15.08203125" hidden="1" customWidth="1"/>
    <col min="6" max="6" width="16.58203125" hidden="1" customWidth="1"/>
    <col min="7" max="7" width="9.5" customWidth="1"/>
    <col min="8" max="8" width="3.58203125" customWidth="1"/>
    <col min="9" max="9" width="23.08203125" customWidth="1"/>
    <col min="10" max="10" width="13.08203125" bestFit="1" customWidth="1"/>
    <col min="11" max="12" width="17.83203125" customWidth="1"/>
    <col min="13" max="13" width="11" customWidth="1"/>
    <col min="14" max="14" width="16.58203125" hidden="1" customWidth="1"/>
    <col min="15" max="15" width="3" hidden="1" customWidth="1"/>
    <col min="16" max="16" width="20.08203125" hidden="1" customWidth="1"/>
  </cols>
  <sheetData>
    <row r="1" spans="1:16" x14ac:dyDescent="0.55000000000000004">
      <c r="A1" s="106"/>
      <c r="B1" s="1" t="s">
        <v>67</v>
      </c>
      <c r="C1" s="1"/>
      <c r="D1" s="1"/>
      <c r="E1" s="1"/>
      <c r="F1" s="1"/>
      <c r="G1" s="1"/>
      <c r="H1" s="1"/>
      <c r="I1" s="1"/>
      <c r="J1" s="1"/>
      <c r="K1" s="1"/>
      <c r="L1" s="1"/>
      <c r="M1" s="1"/>
    </row>
    <row r="2" spans="1:16" ht="7.5" customHeight="1" thickBot="1" x14ac:dyDescent="0.6">
      <c r="D2" s="2"/>
      <c r="E2" s="2"/>
      <c r="F2" s="2"/>
      <c r="J2" s="2"/>
      <c r="N2" s="2"/>
      <c r="O2" s="2"/>
    </row>
    <row r="3" spans="1:16" ht="29.25" customHeight="1" thickBot="1" x14ac:dyDescent="0.6">
      <c r="B3" s="3"/>
      <c r="C3" s="103" t="s">
        <v>9</v>
      </c>
      <c r="D3" s="4">
        <f>(SUMIF(C11:C40,"&lt;&gt;",D11:D40)-SUMIF(E11:E40,"&lt;&gt;-",D11:D40)-SUMIF(F11:F40,"&lt;0"))/60</f>
        <v>0</v>
      </c>
      <c r="E3" s="5"/>
      <c r="F3" s="5"/>
      <c r="G3" t="s">
        <v>10</v>
      </c>
      <c r="H3" s="3"/>
      <c r="I3" s="103" t="s">
        <v>11</v>
      </c>
      <c r="J3" s="6">
        <f>(SUMIF(I11:I40,"&lt;&gt;",J11:J40)-SUMIF(N11:N40,"&lt;&gt;-",J11:J40)+SUMIF(N11:N40,"&gt;0"))/60</f>
        <v>0</v>
      </c>
      <c r="K3" t="s">
        <v>10</v>
      </c>
      <c r="L3" s="7" t="s">
        <v>12</v>
      </c>
      <c r="M3" s="8">
        <f>IF(D3=0,0,IF((D3-J3)/D3&lt;0,0,(D3-J3)/D3))</f>
        <v>0</v>
      </c>
      <c r="N3" s="9"/>
      <c r="O3" s="9"/>
    </row>
    <row r="4" spans="1:16" ht="6.75" customHeight="1" x14ac:dyDescent="0.55000000000000004"/>
    <row r="5" spans="1:16" x14ac:dyDescent="0.55000000000000004">
      <c r="B5" s="10" t="s">
        <v>13</v>
      </c>
      <c r="C5" s="11"/>
      <c r="D5" s="11"/>
      <c r="G5" s="12"/>
      <c r="H5" s="13" t="s">
        <v>14</v>
      </c>
      <c r="I5" s="14"/>
      <c r="J5" s="14"/>
      <c r="K5" s="14"/>
      <c r="L5" s="14"/>
      <c r="M5" s="14"/>
      <c r="N5" s="9"/>
      <c r="O5" s="9"/>
    </row>
    <row r="6" spans="1:16" ht="9" customHeight="1" x14ac:dyDescent="0.55000000000000004">
      <c r="B6" s="15"/>
      <c r="D6" s="16"/>
      <c r="E6" s="16"/>
      <c r="F6" s="16"/>
      <c r="H6" s="15"/>
      <c r="J6" s="17"/>
    </row>
    <row r="7" spans="1:16" x14ac:dyDescent="0.55000000000000004">
      <c r="B7" s="18"/>
      <c r="C7" s="19" t="s">
        <v>15</v>
      </c>
      <c r="D7" s="104">
        <f>SUMIF(C11:C40,"&lt;&gt;",D11:D40)/60</f>
        <v>0</v>
      </c>
      <c r="E7" s="20"/>
      <c r="F7" s="20"/>
      <c r="G7" s="15" t="s">
        <v>10</v>
      </c>
      <c r="I7" s="21" t="s">
        <v>16</v>
      </c>
      <c r="J7" s="104">
        <f>SUMIF(I11:I40,"&lt;&gt;",J11:J40)/60</f>
        <v>0</v>
      </c>
      <c r="K7" t="s">
        <v>10</v>
      </c>
      <c r="L7" s="20"/>
    </row>
    <row r="8" spans="1:16" ht="7.5" customHeight="1" x14ac:dyDescent="0.55000000000000004">
      <c r="B8" s="18"/>
      <c r="C8" s="21"/>
      <c r="D8" s="22"/>
      <c r="E8" s="20"/>
      <c r="F8" s="20"/>
      <c r="G8" s="15"/>
      <c r="I8" s="21"/>
      <c r="J8" s="22"/>
      <c r="L8" s="20"/>
    </row>
    <row r="9" spans="1:16" ht="45.65" customHeight="1" x14ac:dyDescent="0.55000000000000004">
      <c r="C9" s="15"/>
      <c r="D9" s="191"/>
      <c r="E9" s="192"/>
      <c r="F9" s="192"/>
      <c r="G9" s="192"/>
      <c r="H9" s="192"/>
      <c r="I9" s="192"/>
      <c r="J9" s="193"/>
      <c r="K9" s="194"/>
      <c r="L9" s="194"/>
    </row>
    <row r="10" spans="1:16" ht="34.4" customHeight="1" thickBot="1" x14ac:dyDescent="0.6">
      <c r="B10" s="23" t="s">
        <v>17</v>
      </c>
      <c r="C10" s="24" t="s">
        <v>18</v>
      </c>
      <c r="D10" s="25" t="s">
        <v>19</v>
      </c>
      <c r="E10" s="68" t="s">
        <v>20</v>
      </c>
      <c r="F10" s="69" t="s">
        <v>21</v>
      </c>
      <c r="H10" s="26" t="s">
        <v>17</v>
      </c>
      <c r="I10" s="27" t="s">
        <v>22</v>
      </c>
      <c r="J10" s="28" t="s">
        <v>19</v>
      </c>
      <c r="K10" s="29" t="s">
        <v>23</v>
      </c>
      <c r="L10" s="30" t="s">
        <v>24</v>
      </c>
      <c r="N10" s="66" t="s">
        <v>25</v>
      </c>
      <c r="P10" s="66" t="s">
        <v>26</v>
      </c>
    </row>
    <row r="11" spans="1:16" x14ac:dyDescent="0.55000000000000004">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27</v>
      </c>
    </row>
    <row r="12" spans="1:16" x14ac:dyDescent="0.55000000000000004">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28</v>
      </c>
    </row>
    <row r="13" spans="1:16" x14ac:dyDescent="0.55000000000000004">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x14ac:dyDescent="0.55000000000000004">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x14ac:dyDescent="0.55000000000000004">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x14ac:dyDescent="0.55000000000000004">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x14ac:dyDescent="0.55000000000000004">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x14ac:dyDescent="0.55000000000000004">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x14ac:dyDescent="0.55000000000000004">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x14ac:dyDescent="0.55000000000000004">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x14ac:dyDescent="0.55000000000000004">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x14ac:dyDescent="0.55000000000000004">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x14ac:dyDescent="0.55000000000000004">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x14ac:dyDescent="0.55000000000000004">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x14ac:dyDescent="0.55000000000000004">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x14ac:dyDescent="0.55000000000000004">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x14ac:dyDescent="0.55000000000000004">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x14ac:dyDescent="0.55000000000000004">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x14ac:dyDescent="0.55000000000000004">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x14ac:dyDescent="0.55000000000000004">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x14ac:dyDescent="0.55000000000000004">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x14ac:dyDescent="0.55000000000000004">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x14ac:dyDescent="0.55000000000000004">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x14ac:dyDescent="0.55000000000000004">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x14ac:dyDescent="0.55000000000000004">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x14ac:dyDescent="0.55000000000000004">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x14ac:dyDescent="0.55000000000000004">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x14ac:dyDescent="0.55000000000000004">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x14ac:dyDescent="0.55000000000000004">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5" thickBot="1" x14ac:dyDescent="0.6">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x14ac:dyDescent="0.55000000000000004">
      <c r="B41" s="71"/>
      <c r="C41" s="71"/>
      <c r="D41" s="71"/>
      <c r="E41" s="71"/>
      <c r="F41" s="71"/>
      <c r="G41" s="71"/>
      <c r="H41" s="71"/>
      <c r="I41" s="71"/>
      <c r="J41" s="71"/>
      <c r="K41" s="71"/>
      <c r="L41" s="71"/>
      <c r="M41" s="71"/>
      <c r="N41" s="71"/>
    </row>
    <row r="42" spans="2:15" x14ac:dyDescent="0.55000000000000004">
      <c r="D42" s="71"/>
      <c r="E42" s="71"/>
      <c r="F42" s="71"/>
      <c r="J42" s="35"/>
      <c r="N42" s="70"/>
    </row>
  </sheetData>
  <sheetProtection algorithmName="SHA-512" hashValue="L7iVI26zuFXv9balrh7c8nqhDrQUn8GyQsirfRYde3bnVXrhs8ddIeyUUSvxbtCoc5BF1FTE9jhqA5ghH4IHIQ==" saltValue="NAKUiv4eSSTK8IU3lHrrcg==" spinCount="100000" sheet="1" objects="1" scenarios="1"/>
  <phoneticPr fontId="1"/>
  <conditionalFormatting sqref="B11:D40">
    <cfRule type="expression" dxfId="436" priority="11">
      <formula>AND($C11&lt;&gt;"",$D11&lt;&gt;"",$E11="-")</formula>
    </cfRule>
  </conditionalFormatting>
  <conditionalFormatting sqref="C11:D40">
    <cfRule type="expression" dxfId="435" priority="5">
      <formula>$D11=""</formula>
    </cfRule>
    <cfRule type="expression" dxfId="434" priority="6">
      <formula>$C11=""</formula>
    </cfRule>
  </conditionalFormatting>
  <conditionalFormatting sqref="H11:H40">
    <cfRule type="expression" dxfId="433" priority="2">
      <formula>OR($I11="",$J11="")</formula>
    </cfRule>
  </conditionalFormatting>
  <conditionalFormatting sqref="H11:K40">
    <cfRule type="expression" dxfId="432" priority="8">
      <formula>OR($K11="新たに追加される作業",AND($K11="内容は変化しない作業",$I11&lt;&gt;"",$J11&lt;&gt;"",$L11&lt;&gt;"",$N11="-"),AND($I11&lt;&gt;"",$J11&lt;&gt;"",$K12&lt;&gt;"",$N11="-"))</formula>
    </cfRule>
  </conditionalFormatting>
  <conditionalFormatting sqref="I11:K40">
    <cfRule type="expression" dxfId="431" priority="3">
      <formula>$J11=""</formula>
    </cfRule>
    <cfRule type="expression" dxfId="430" priority="4">
      <formula>$I11=""</formula>
    </cfRule>
  </conditionalFormatting>
  <conditionalFormatting sqref="L11:L40">
    <cfRule type="expression" dxfId="429" priority="1">
      <formula>AND(N11="-",L11&lt;&gt;"")</formula>
    </cfRule>
    <cfRule type="expression" dxfId="428" priority="9">
      <formula>AND(L11&lt;&gt;"",K11="内容は変化しない作業",N11&lt;&gt;"-")</formula>
    </cfRule>
    <cfRule type="expression" dxfId="427"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codeName="Sheet3">
    <tabColor rgb="FF92D050"/>
  </sheetPr>
  <dimension ref="A1:X93"/>
  <sheetViews>
    <sheetView showGridLines="0" zoomScale="80" zoomScaleNormal="80" workbookViewId="0">
      <selection activeCell="P61" sqref="P61"/>
    </sheetView>
  </sheetViews>
  <sheetFormatPr defaultRowHeight="18" outlineLevelRow="1" x14ac:dyDescent="0.55000000000000004"/>
  <cols>
    <col min="1" max="1" width="1.58203125" customWidth="1"/>
    <col min="2" max="2" width="1.08203125" customWidth="1"/>
    <col min="3" max="3" width="18.58203125" customWidth="1"/>
    <col min="4" max="4" width="1.08203125" customWidth="1"/>
    <col min="5" max="5" width="2.5" customWidth="1"/>
    <col min="6" max="6" width="1.08203125" customWidth="1"/>
    <col min="7" max="7" width="18.58203125" customWidth="1"/>
    <col min="8" max="8" width="1.08203125" customWidth="1"/>
    <col min="9" max="9" width="2.5" customWidth="1"/>
    <col min="10" max="10" width="1.08203125" customWidth="1"/>
    <col min="11" max="11" width="18.58203125" customWidth="1"/>
    <col min="12" max="12" width="1.08203125" customWidth="1"/>
    <col min="13" max="13" width="2.5" customWidth="1"/>
    <col min="14" max="14" width="1.08203125" customWidth="1"/>
    <col min="15" max="15" width="18.58203125" customWidth="1"/>
    <col min="16" max="16" width="1.08203125" customWidth="1"/>
    <col min="17" max="17" width="2.5" customWidth="1"/>
    <col min="18" max="18" width="1.08203125" customWidth="1"/>
    <col min="19" max="19" width="18.58203125" customWidth="1"/>
    <col min="20" max="20" width="1.08203125" customWidth="1"/>
    <col min="21" max="21" width="2.5" customWidth="1"/>
    <col min="22" max="22" width="2.08203125" customWidth="1"/>
    <col min="23" max="23" width="4.58203125" customWidth="1"/>
    <col min="24" max="24" width="13.5" style="97" customWidth="1"/>
  </cols>
  <sheetData>
    <row r="1" spans="1:24" ht="24" customHeight="1" x14ac:dyDescent="0.55000000000000004">
      <c r="A1" s="106"/>
      <c r="B1" s="1" t="s">
        <v>73</v>
      </c>
      <c r="C1" s="1"/>
      <c r="D1" s="1"/>
      <c r="E1" s="1"/>
      <c r="F1" s="1"/>
      <c r="G1" s="1"/>
      <c r="H1" s="1"/>
      <c r="I1" s="1"/>
      <c r="J1" s="1"/>
      <c r="K1" s="1"/>
      <c r="L1" s="1"/>
      <c r="M1" s="1"/>
      <c r="N1" s="106"/>
      <c r="O1" s="106"/>
      <c r="P1" s="106"/>
      <c r="Q1" s="106"/>
      <c r="R1" s="106"/>
      <c r="S1" s="106"/>
      <c r="T1" s="106"/>
      <c r="U1" s="106"/>
      <c r="V1" s="106"/>
      <c r="W1" s="106"/>
      <c r="X1" s="106"/>
    </row>
    <row r="2" spans="1:24" ht="14.15" customHeight="1" thickBot="1" x14ac:dyDescent="0.6"/>
    <row r="3" spans="1:24" ht="18" customHeight="1" thickBot="1" x14ac:dyDescent="0.6">
      <c r="O3" s="355" t="s">
        <v>29</v>
      </c>
      <c r="P3" s="355"/>
      <c r="Q3" s="355"/>
      <c r="R3" s="356"/>
      <c r="S3" s="8">
        <f>'（別紙１）省力化計算シート'!M3</f>
        <v>0</v>
      </c>
    </row>
    <row r="4" spans="1:24" ht="6" customHeight="1" x14ac:dyDescent="0.55000000000000004">
      <c r="S4" s="64"/>
    </row>
    <row r="5" spans="1:24" x14ac:dyDescent="0.55000000000000004">
      <c r="B5" s="11"/>
      <c r="C5" s="10" t="s">
        <v>30</v>
      </c>
      <c r="D5" s="11"/>
      <c r="E5" s="11"/>
      <c r="F5" s="11"/>
      <c r="G5" s="10"/>
      <c r="H5" s="11"/>
      <c r="I5" s="11"/>
      <c r="J5" s="11"/>
      <c r="K5" s="10"/>
      <c r="L5" s="11"/>
      <c r="M5" s="11"/>
      <c r="N5" s="11"/>
      <c r="O5" s="357" t="s">
        <v>31</v>
      </c>
      <c r="P5" s="358"/>
      <c r="Q5" s="358"/>
      <c r="R5" s="74"/>
      <c r="S5" s="75">
        <f>'（別紙１）省力化計算シート'!D3</f>
        <v>0</v>
      </c>
      <c r="T5" s="359" t="s">
        <v>10</v>
      </c>
      <c r="U5" s="360"/>
      <c r="V5" s="76"/>
      <c r="W5" s="76"/>
    </row>
    <row r="6" spans="1:24" ht="7.5" customHeight="1" x14ac:dyDescent="0.55000000000000004">
      <c r="C6" s="77"/>
      <c r="G6" s="77"/>
      <c r="K6" s="77"/>
      <c r="O6" s="77"/>
      <c r="S6" s="77"/>
    </row>
    <row r="7" spans="1:24" ht="7.5" customHeight="1" thickBot="1" x14ac:dyDescent="0.6">
      <c r="B7" s="78"/>
      <c r="C7" s="79"/>
      <c r="D7" s="79"/>
      <c r="E7" s="79"/>
      <c r="F7" s="79"/>
      <c r="G7" s="79"/>
      <c r="H7" s="79"/>
      <c r="I7" s="79"/>
      <c r="J7" s="79"/>
      <c r="K7" s="79"/>
      <c r="L7" s="79"/>
      <c r="M7" s="79"/>
      <c r="N7" s="79"/>
      <c r="O7" s="79"/>
      <c r="P7" s="79"/>
      <c r="Q7" s="79"/>
      <c r="R7" s="79"/>
      <c r="S7" s="79"/>
      <c r="T7" s="79"/>
      <c r="U7" s="80"/>
    </row>
    <row r="8" spans="1:24" ht="18" customHeight="1" x14ac:dyDescent="0.55000000000000004">
      <c r="B8" s="81"/>
      <c r="C8" s="82">
        <f>'（別紙１）省力化計算シート'!C11</f>
        <v>0</v>
      </c>
      <c r="E8" s="344" t="s">
        <v>32</v>
      </c>
      <c r="G8" s="82">
        <f>'（別紙１）省力化計算シート'!C12</f>
        <v>0</v>
      </c>
      <c r="I8" s="344" t="s">
        <v>32</v>
      </c>
      <c r="K8" s="82">
        <f>'（別紙１）省力化計算シート'!C13</f>
        <v>0</v>
      </c>
      <c r="M8" s="344" t="s">
        <v>32</v>
      </c>
      <c r="O8" s="82">
        <f>'（別紙１）省力化計算シート'!C14</f>
        <v>0</v>
      </c>
      <c r="Q8" s="344" t="s">
        <v>32</v>
      </c>
      <c r="S8" s="82">
        <f>'（別紙１）省力化計算シート'!C15</f>
        <v>0</v>
      </c>
      <c r="U8" s="348" t="s">
        <v>32</v>
      </c>
      <c r="X8" s="361" t="s">
        <v>33</v>
      </c>
    </row>
    <row r="9" spans="1:24" ht="18" customHeight="1" thickBot="1" x14ac:dyDescent="0.6">
      <c r="B9" s="81"/>
      <c r="C9" s="83"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44"/>
      <c r="G9" s="83"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44"/>
      <c r="K9" s="83"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44"/>
      <c r="O9" s="83"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44"/>
      <c r="S9" s="83"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48"/>
      <c r="X9" s="362"/>
    </row>
    <row r="10" spans="1:24" ht="15" customHeight="1" x14ac:dyDescent="0.55000000000000004">
      <c r="B10" s="81"/>
      <c r="C10" s="347"/>
      <c r="G10" s="347"/>
      <c r="K10" s="347"/>
      <c r="O10" s="347"/>
      <c r="S10" s="347"/>
      <c r="U10" s="84"/>
      <c r="X10" s="98"/>
    </row>
    <row r="11" spans="1:24" ht="15" customHeight="1" x14ac:dyDescent="0.55000000000000004">
      <c r="B11" s="81"/>
      <c r="C11" s="347"/>
      <c r="G11" s="347"/>
      <c r="K11" s="347"/>
      <c r="O11" s="347"/>
      <c r="S11" s="347"/>
      <c r="U11" s="84"/>
      <c r="X11" s="99" t="s">
        <v>34</v>
      </c>
    </row>
    <row r="12" spans="1:24" ht="7.5" customHeight="1" x14ac:dyDescent="0.55000000000000004">
      <c r="B12" s="85"/>
      <c r="C12" s="65"/>
      <c r="D12" s="65"/>
      <c r="E12" s="65"/>
      <c r="F12" s="65"/>
      <c r="G12" s="65"/>
      <c r="H12" s="65"/>
      <c r="I12" s="65"/>
      <c r="J12" s="65"/>
      <c r="K12" s="65"/>
      <c r="L12" s="65"/>
      <c r="M12" s="65"/>
      <c r="N12" s="65"/>
      <c r="O12" s="65"/>
      <c r="P12" s="65"/>
      <c r="Q12" s="65"/>
      <c r="R12" s="65"/>
      <c r="S12" s="65"/>
      <c r="T12" s="65"/>
      <c r="U12" s="86"/>
      <c r="X12" s="100"/>
    </row>
    <row r="13" spans="1:24" ht="7.5" customHeight="1" x14ac:dyDescent="0.55000000000000004">
      <c r="X13" s="100"/>
    </row>
    <row r="14" spans="1:24" ht="7.5" customHeight="1" thickBot="1" x14ac:dyDescent="0.6">
      <c r="B14" s="87"/>
      <c r="C14" s="79"/>
      <c r="D14" s="79"/>
      <c r="E14" s="79"/>
      <c r="F14" s="79"/>
      <c r="G14" s="79"/>
      <c r="H14" s="79"/>
      <c r="I14" s="79"/>
      <c r="J14" s="79"/>
      <c r="K14" s="79"/>
      <c r="L14" s="79"/>
      <c r="M14" s="79"/>
      <c r="N14" s="79"/>
      <c r="O14" s="79"/>
      <c r="P14" s="79"/>
      <c r="Q14" s="79"/>
      <c r="R14" s="79"/>
      <c r="S14" s="79"/>
      <c r="T14" s="79"/>
      <c r="U14" s="80"/>
      <c r="X14" s="100"/>
    </row>
    <row r="15" spans="1:24" ht="18" customHeight="1" x14ac:dyDescent="0.55000000000000004">
      <c r="B15" s="88"/>
      <c r="C15" s="82">
        <f>'（別紙１）省力化計算シート'!C16</f>
        <v>0</v>
      </c>
      <c r="E15" s="344" t="s">
        <v>32</v>
      </c>
      <c r="G15" s="82">
        <f>'（別紙１）省力化計算シート'!C17</f>
        <v>0</v>
      </c>
      <c r="I15" s="344" t="s">
        <v>32</v>
      </c>
      <c r="K15" s="82">
        <f>'（別紙１）省力化計算シート'!C18</f>
        <v>0</v>
      </c>
      <c r="M15" s="344" t="s">
        <v>32</v>
      </c>
      <c r="O15" s="82">
        <f>'（別紙１）省力化計算シート'!C19</f>
        <v>0</v>
      </c>
      <c r="Q15" s="344" t="s">
        <v>32</v>
      </c>
      <c r="S15" s="82">
        <f>'（別紙１）省力化計算シート'!C20</f>
        <v>0</v>
      </c>
      <c r="U15" s="348" t="s">
        <v>32</v>
      </c>
      <c r="X15" s="351" t="s">
        <v>35</v>
      </c>
    </row>
    <row r="16" spans="1:24" ht="18" customHeight="1" thickBot="1" x14ac:dyDescent="0.6">
      <c r="B16" s="88"/>
      <c r="C16" s="83"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44"/>
      <c r="G16" s="83"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44"/>
      <c r="K16" s="83"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44"/>
      <c r="O16" s="83"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44"/>
      <c r="S16" s="83"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48"/>
      <c r="X16" s="352"/>
    </row>
    <row r="17" spans="2:24" ht="15" customHeight="1" x14ac:dyDescent="0.55000000000000004">
      <c r="B17" s="88"/>
      <c r="C17" s="347"/>
      <c r="G17" s="347"/>
      <c r="K17" s="347"/>
      <c r="O17" s="347"/>
      <c r="S17" s="347"/>
      <c r="U17" s="84"/>
      <c r="X17" s="363" t="s">
        <v>36</v>
      </c>
    </row>
    <row r="18" spans="2:24" ht="15" customHeight="1" x14ac:dyDescent="0.55000000000000004">
      <c r="B18" s="88"/>
      <c r="C18" s="347"/>
      <c r="G18" s="347"/>
      <c r="K18" s="347"/>
      <c r="O18" s="347"/>
      <c r="S18" s="347"/>
      <c r="U18" s="84"/>
      <c r="X18" s="364"/>
    </row>
    <row r="19" spans="2:24" ht="7.5" customHeight="1" x14ac:dyDescent="0.55000000000000004">
      <c r="B19" s="89"/>
      <c r="C19" s="65"/>
      <c r="D19" s="65"/>
      <c r="E19" s="65"/>
      <c r="F19" s="65"/>
      <c r="G19" s="65"/>
      <c r="H19" s="65"/>
      <c r="I19" s="65"/>
      <c r="J19" s="65"/>
      <c r="K19" s="65"/>
      <c r="L19" s="65"/>
      <c r="M19" s="65"/>
      <c r="N19" s="65"/>
      <c r="O19" s="65"/>
      <c r="P19" s="65"/>
      <c r="Q19" s="65"/>
      <c r="R19" s="65"/>
      <c r="S19" s="65"/>
      <c r="T19" s="65"/>
      <c r="U19" s="86"/>
    </row>
    <row r="20" spans="2:24" ht="7.5" customHeight="1" x14ac:dyDescent="0.55000000000000004"/>
    <row r="21" spans="2:24" ht="7.5" customHeight="1" thickBot="1" x14ac:dyDescent="0.6">
      <c r="B21" s="87"/>
      <c r="C21" s="79"/>
      <c r="D21" s="79"/>
      <c r="E21" s="79"/>
      <c r="F21" s="79"/>
      <c r="G21" s="79"/>
      <c r="H21" s="79"/>
      <c r="I21" s="79"/>
      <c r="J21" s="79"/>
      <c r="K21" s="79"/>
      <c r="L21" s="79"/>
      <c r="M21" s="79"/>
      <c r="N21" s="79"/>
      <c r="O21" s="79"/>
      <c r="P21" s="79"/>
      <c r="Q21" s="79"/>
      <c r="R21" s="79"/>
      <c r="S21" s="79"/>
      <c r="T21" s="79"/>
      <c r="U21" s="80"/>
    </row>
    <row r="22" spans="2:24" ht="18" customHeight="1" x14ac:dyDescent="0.55000000000000004">
      <c r="B22" s="88"/>
      <c r="C22" s="82">
        <f>'（別紙１）省力化計算シート'!C21</f>
        <v>0</v>
      </c>
      <c r="E22" s="344" t="s">
        <v>32</v>
      </c>
      <c r="G22" s="82">
        <f>'（別紙１）省力化計算シート'!C22</f>
        <v>0</v>
      </c>
      <c r="I22" s="344" t="s">
        <v>32</v>
      </c>
      <c r="K22" s="82">
        <f>'（別紙１）省力化計算シート'!C23</f>
        <v>0</v>
      </c>
      <c r="M22" s="344" t="s">
        <v>32</v>
      </c>
      <c r="O22" s="82">
        <f>'（別紙１）省力化計算シート'!C24</f>
        <v>0</v>
      </c>
      <c r="Q22" s="344" t="s">
        <v>32</v>
      </c>
      <c r="S22" s="82">
        <f>'（別紙１）省力化計算シート'!C25</f>
        <v>0</v>
      </c>
      <c r="U22" s="348" t="s">
        <v>32</v>
      </c>
    </row>
    <row r="23" spans="2:24" ht="18" customHeight="1" thickBot="1" x14ac:dyDescent="0.6">
      <c r="B23" s="88"/>
      <c r="C23" s="83"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44"/>
      <c r="G23" s="83"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44"/>
      <c r="K23" s="83"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44"/>
      <c r="O23" s="83"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44"/>
      <c r="S23" s="83"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48"/>
    </row>
    <row r="24" spans="2:24" ht="15" customHeight="1" x14ac:dyDescent="0.55000000000000004">
      <c r="B24" s="88"/>
      <c r="C24" s="347"/>
      <c r="G24" s="347"/>
      <c r="K24" s="347"/>
      <c r="O24" s="347"/>
      <c r="S24" s="347"/>
      <c r="U24" s="84"/>
    </row>
    <row r="25" spans="2:24" ht="15" customHeight="1" x14ac:dyDescent="0.55000000000000004">
      <c r="B25" s="88"/>
      <c r="C25" s="347"/>
      <c r="G25" s="347"/>
      <c r="K25" s="347"/>
      <c r="O25" s="347"/>
      <c r="S25" s="347"/>
      <c r="U25" s="84"/>
    </row>
    <row r="26" spans="2:24" ht="7.5" customHeight="1" x14ac:dyDescent="0.55000000000000004">
      <c r="B26" s="89"/>
      <c r="C26" s="65"/>
      <c r="D26" s="65"/>
      <c r="E26" s="65"/>
      <c r="F26" s="65"/>
      <c r="G26" s="65"/>
      <c r="H26" s="65"/>
      <c r="I26" s="65"/>
      <c r="J26" s="65"/>
      <c r="K26" s="65"/>
      <c r="L26" s="65"/>
      <c r="M26" s="65"/>
      <c r="N26" s="65"/>
      <c r="O26" s="65"/>
      <c r="P26" s="65"/>
      <c r="Q26" s="65"/>
      <c r="R26" s="65"/>
      <c r="S26" s="65"/>
      <c r="T26" s="65"/>
      <c r="U26" s="86"/>
    </row>
    <row r="27" spans="2:24" ht="7.5" customHeight="1" x14ac:dyDescent="0.55000000000000004"/>
    <row r="28" spans="2:24" ht="7.5" hidden="1" customHeight="1" outlineLevel="1" thickBot="1" x14ac:dyDescent="0.6">
      <c r="B28" s="87"/>
      <c r="C28" s="79"/>
      <c r="D28" s="79"/>
      <c r="E28" s="79"/>
      <c r="F28" s="79"/>
      <c r="G28" s="79"/>
      <c r="H28" s="79"/>
      <c r="I28" s="79"/>
      <c r="J28" s="79"/>
      <c r="K28" s="79"/>
      <c r="L28" s="79"/>
      <c r="M28" s="79"/>
      <c r="N28" s="79"/>
      <c r="O28" s="79"/>
      <c r="P28" s="79"/>
      <c r="Q28" s="79"/>
      <c r="R28" s="79"/>
      <c r="S28" s="79"/>
      <c r="T28" s="79"/>
      <c r="U28" s="80"/>
    </row>
    <row r="29" spans="2:24" ht="18.75" hidden="1" customHeight="1" outlineLevel="1" x14ac:dyDescent="0.55000000000000004">
      <c r="B29" s="88"/>
      <c r="C29" s="82">
        <f>'（別紙１）省力化計算シート'!C26</f>
        <v>0</v>
      </c>
      <c r="E29" s="344" t="s">
        <v>32</v>
      </c>
      <c r="G29" s="82">
        <f>'（別紙１）省力化計算シート'!C27</f>
        <v>0</v>
      </c>
      <c r="I29" s="344" t="s">
        <v>32</v>
      </c>
      <c r="K29" s="82">
        <f>'（別紙１）省力化計算シート'!C28</f>
        <v>0</v>
      </c>
      <c r="M29" s="344" t="s">
        <v>32</v>
      </c>
      <c r="O29" s="82">
        <f>'（別紙１）省力化計算シート'!C29</f>
        <v>0</v>
      </c>
      <c r="Q29" s="344" t="s">
        <v>32</v>
      </c>
      <c r="S29" s="82">
        <f>'（別紙１）省力化計算シート'!C30</f>
        <v>0</v>
      </c>
      <c r="U29" s="348" t="s">
        <v>32</v>
      </c>
    </row>
    <row r="30" spans="2:24" ht="18.75" hidden="1" customHeight="1" outlineLevel="1" thickBot="1" x14ac:dyDescent="0.6">
      <c r="B30" s="88"/>
      <c r="C30" s="83"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44"/>
      <c r="G30" s="83"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44"/>
      <c r="K30" s="83"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44"/>
      <c r="O30" s="83"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44"/>
      <c r="S30" s="83"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48"/>
    </row>
    <row r="31" spans="2:24" ht="15" hidden="1" customHeight="1" outlineLevel="1" x14ac:dyDescent="0.55000000000000004">
      <c r="B31" s="88"/>
      <c r="C31" s="347"/>
      <c r="G31" s="347"/>
      <c r="K31" s="347"/>
      <c r="O31" s="347"/>
      <c r="S31" s="347"/>
      <c r="U31" s="84"/>
    </row>
    <row r="32" spans="2:24" ht="15" hidden="1" customHeight="1" outlineLevel="1" x14ac:dyDescent="0.55000000000000004">
      <c r="B32" s="88"/>
      <c r="C32" s="347"/>
      <c r="G32" s="347"/>
      <c r="K32" s="347"/>
      <c r="O32" s="347"/>
      <c r="S32" s="347"/>
      <c r="U32" s="84"/>
    </row>
    <row r="33" spans="1:21" ht="7.5" hidden="1" customHeight="1" outlineLevel="1" x14ac:dyDescent="0.55000000000000004">
      <c r="B33" s="89"/>
      <c r="C33" s="65"/>
      <c r="D33" s="65"/>
      <c r="E33" s="65"/>
      <c r="F33" s="65"/>
      <c r="G33" s="65"/>
      <c r="H33" s="65"/>
      <c r="I33" s="65"/>
      <c r="J33" s="65"/>
      <c r="K33" s="65"/>
      <c r="L33" s="65"/>
      <c r="M33" s="65"/>
      <c r="N33" s="65"/>
      <c r="O33" s="65"/>
      <c r="P33" s="65"/>
      <c r="Q33" s="65"/>
      <c r="R33" s="65"/>
      <c r="S33" s="65"/>
      <c r="T33" s="65"/>
      <c r="U33" s="86"/>
    </row>
    <row r="34" spans="1:21" ht="7.5" hidden="1" customHeight="1" outlineLevel="1" x14ac:dyDescent="0.55000000000000004"/>
    <row r="35" spans="1:21" ht="7.5" hidden="1" customHeight="1" outlineLevel="1" thickBot="1" x14ac:dyDescent="0.6">
      <c r="B35" s="87"/>
      <c r="C35" s="79"/>
      <c r="D35" s="79"/>
      <c r="E35" s="79"/>
      <c r="F35" s="79"/>
      <c r="G35" s="79"/>
      <c r="H35" s="79"/>
      <c r="I35" s="79"/>
      <c r="J35" s="79"/>
      <c r="K35" s="79"/>
      <c r="L35" s="79"/>
      <c r="M35" s="79"/>
      <c r="N35" s="79"/>
      <c r="O35" s="79"/>
      <c r="P35" s="79"/>
      <c r="Q35" s="79"/>
      <c r="R35" s="79"/>
      <c r="S35" s="79"/>
      <c r="T35" s="79"/>
      <c r="U35" s="80"/>
    </row>
    <row r="36" spans="1:21" ht="18.75" hidden="1" customHeight="1" outlineLevel="1" x14ac:dyDescent="0.55000000000000004">
      <c r="B36" s="88"/>
      <c r="C36" s="82">
        <f>'（別紙１）省力化計算シート'!C31</f>
        <v>0</v>
      </c>
      <c r="E36" s="344" t="s">
        <v>32</v>
      </c>
      <c r="G36" s="82">
        <f>'（別紙１）省力化計算シート'!C32</f>
        <v>0</v>
      </c>
      <c r="I36" s="344" t="s">
        <v>32</v>
      </c>
      <c r="K36" s="82">
        <f>'（別紙１）省力化計算シート'!C33</f>
        <v>0</v>
      </c>
      <c r="M36" s="344" t="s">
        <v>32</v>
      </c>
      <c r="O36" s="82">
        <f>'（別紙１）省力化計算シート'!C34</f>
        <v>0</v>
      </c>
      <c r="Q36" s="344" t="s">
        <v>32</v>
      </c>
      <c r="S36" s="82">
        <f>'（別紙１）省力化計算シート'!C35</f>
        <v>0</v>
      </c>
      <c r="U36" s="348" t="s">
        <v>32</v>
      </c>
    </row>
    <row r="37" spans="1:21" ht="18.75" hidden="1" customHeight="1" outlineLevel="1" thickBot="1" x14ac:dyDescent="0.6">
      <c r="B37" s="88"/>
      <c r="C37" s="83"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44"/>
      <c r="G37" s="83"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44"/>
      <c r="K37" s="83"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44"/>
      <c r="O37" s="83"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44"/>
      <c r="S37" s="83"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48"/>
    </row>
    <row r="38" spans="1:21" ht="15" hidden="1" customHeight="1" outlineLevel="1" x14ac:dyDescent="0.55000000000000004">
      <c r="B38" s="88"/>
      <c r="C38" s="347"/>
      <c r="G38" s="347"/>
      <c r="K38" s="347"/>
      <c r="O38" s="347"/>
      <c r="S38" s="347"/>
      <c r="U38" s="84"/>
    </row>
    <row r="39" spans="1:21" ht="15" hidden="1" customHeight="1" outlineLevel="1" x14ac:dyDescent="0.55000000000000004">
      <c r="B39" s="88"/>
      <c r="C39" s="347"/>
      <c r="G39" s="347"/>
      <c r="K39" s="347"/>
      <c r="O39" s="347"/>
      <c r="S39" s="347"/>
      <c r="U39" s="84"/>
    </row>
    <row r="40" spans="1:21" ht="7.5" hidden="1" customHeight="1" outlineLevel="1" x14ac:dyDescent="0.55000000000000004">
      <c r="B40" s="89"/>
      <c r="C40" s="65"/>
      <c r="D40" s="65"/>
      <c r="E40" s="65"/>
      <c r="F40" s="65"/>
      <c r="G40" s="65"/>
      <c r="H40" s="65"/>
      <c r="I40" s="65"/>
      <c r="J40" s="65"/>
      <c r="K40" s="65"/>
      <c r="L40" s="65"/>
      <c r="M40" s="65"/>
      <c r="N40" s="65"/>
      <c r="O40" s="65"/>
      <c r="P40" s="65"/>
      <c r="Q40" s="65"/>
      <c r="R40" s="65"/>
      <c r="S40" s="65"/>
      <c r="T40" s="65"/>
      <c r="U40" s="86"/>
    </row>
    <row r="41" spans="1:21" ht="7.5" hidden="1" customHeight="1" outlineLevel="1" x14ac:dyDescent="0.55000000000000004"/>
    <row r="42" spans="1:21" ht="7.5" hidden="1" customHeight="1" outlineLevel="1" thickBot="1" x14ac:dyDescent="0.6">
      <c r="B42" s="87"/>
      <c r="C42" s="79"/>
      <c r="D42" s="79"/>
      <c r="E42" s="79"/>
      <c r="F42" s="79"/>
      <c r="G42" s="79"/>
      <c r="H42" s="79"/>
      <c r="I42" s="79"/>
      <c r="J42" s="79"/>
      <c r="K42" s="79"/>
      <c r="L42" s="79"/>
      <c r="M42" s="79"/>
      <c r="N42" s="79"/>
      <c r="O42" s="79"/>
      <c r="P42" s="79"/>
      <c r="Q42" s="79"/>
      <c r="R42" s="79"/>
      <c r="S42" s="79"/>
      <c r="T42" s="79"/>
      <c r="U42" s="90"/>
    </row>
    <row r="43" spans="1:21" ht="18.75" hidden="1" customHeight="1" outlineLevel="1" x14ac:dyDescent="0.55000000000000004">
      <c r="B43" s="88"/>
      <c r="C43" s="82">
        <f>'（別紙１）省力化計算シート'!C36</f>
        <v>0</v>
      </c>
      <c r="E43" s="344" t="s">
        <v>32</v>
      </c>
      <c r="G43" s="82">
        <f>'（別紙１）省力化計算シート'!C37</f>
        <v>0</v>
      </c>
      <c r="I43" s="344" t="s">
        <v>32</v>
      </c>
      <c r="K43" s="82">
        <f>'（別紙１）省力化計算シート'!C38</f>
        <v>0</v>
      </c>
      <c r="M43" s="344" t="s">
        <v>32</v>
      </c>
      <c r="O43" s="82">
        <f>'（別紙１）省力化計算シート'!C39</f>
        <v>0</v>
      </c>
      <c r="Q43" s="344" t="s">
        <v>32</v>
      </c>
      <c r="S43" s="82">
        <f>'（別紙１）省力化計算シート'!C40</f>
        <v>0</v>
      </c>
      <c r="U43" s="345"/>
    </row>
    <row r="44" spans="1:21" ht="18.75" hidden="1" customHeight="1" outlineLevel="1" thickBot="1" x14ac:dyDescent="0.6">
      <c r="B44" s="88"/>
      <c r="C44" s="83"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44"/>
      <c r="G44" s="83"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44"/>
      <c r="K44" s="83"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44"/>
      <c r="O44" s="83"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44"/>
      <c r="S44" s="83"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45"/>
    </row>
    <row r="45" spans="1:21" ht="15" hidden="1" customHeight="1" outlineLevel="1" x14ac:dyDescent="0.55000000000000004">
      <c r="B45" s="88"/>
      <c r="C45" s="347"/>
      <c r="G45" s="347"/>
      <c r="K45" s="347"/>
      <c r="O45" s="347"/>
      <c r="S45" s="347"/>
      <c r="U45" s="91"/>
    </row>
    <row r="46" spans="1:21" ht="15" hidden="1" customHeight="1" outlineLevel="1" x14ac:dyDescent="0.55000000000000004">
      <c r="B46" s="88"/>
      <c r="C46" s="347"/>
      <c r="G46" s="347"/>
      <c r="K46" s="347"/>
      <c r="O46" s="347"/>
      <c r="S46" s="347"/>
      <c r="U46" s="91"/>
    </row>
    <row r="47" spans="1:21" ht="7.5" hidden="1" customHeight="1" outlineLevel="1" x14ac:dyDescent="0.55000000000000004">
      <c r="B47" s="89"/>
      <c r="C47" s="65"/>
      <c r="D47" s="65"/>
      <c r="E47" s="65"/>
      <c r="F47" s="65"/>
      <c r="G47" s="65"/>
      <c r="H47" s="65"/>
      <c r="I47" s="65"/>
      <c r="J47" s="65"/>
      <c r="K47" s="65"/>
      <c r="L47" s="65"/>
      <c r="M47" s="65"/>
      <c r="N47" s="65"/>
      <c r="O47" s="65"/>
      <c r="P47" s="65"/>
      <c r="Q47" s="65"/>
      <c r="R47" s="65"/>
      <c r="S47" s="65"/>
      <c r="T47" s="65"/>
      <c r="U47" s="92"/>
    </row>
    <row r="48" spans="1:21" ht="17.5" customHeight="1" collapsed="1" x14ac:dyDescent="0.55000000000000004">
      <c r="A48" s="342" t="str">
        <f>IF(COUNTA('（別紙１）省力化計算シート'!C26:C40)&lt;&gt;0,"← 非表示エリアに記載があります。[＋]をクリックして表示してください。[-]の場合は、すべて表示されています。","")</f>
        <v/>
      </c>
      <c r="B48" s="343"/>
      <c r="C48" s="343"/>
      <c r="D48" s="343"/>
      <c r="E48" s="343"/>
      <c r="F48" s="343"/>
      <c r="G48" s="343"/>
      <c r="H48" s="343"/>
      <c r="I48" s="343"/>
      <c r="J48" s="343"/>
      <c r="K48" s="343"/>
      <c r="L48" s="343"/>
      <c r="M48" s="343"/>
      <c r="N48" s="343"/>
      <c r="O48" s="343"/>
      <c r="P48" s="343"/>
      <c r="Q48" s="343"/>
      <c r="R48" s="343"/>
      <c r="S48" s="343"/>
      <c r="T48" s="343"/>
      <c r="U48" s="343"/>
    </row>
    <row r="49" spans="1:24" ht="5.5" customHeight="1" x14ac:dyDescent="0.55000000000000004">
      <c r="A49" s="93"/>
    </row>
    <row r="50" spans="1:24" x14ac:dyDescent="0.55000000000000004">
      <c r="B50" s="14"/>
      <c r="C50" s="13" t="s">
        <v>37</v>
      </c>
      <c r="D50" s="14"/>
      <c r="E50" s="14"/>
      <c r="F50" s="14"/>
      <c r="G50" s="14"/>
      <c r="H50" s="14"/>
      <c r="I50" s="14"/>
      <c r="J50" s="14"/>
      <c r="K50" s="94"/>
      <c r="L50" s="14"/>
      <c r="M50" s="14"/>
      <c r="N50" s="14"/>
      <c r="O50" s="365" t="s">
        <v>38</v>
      </c>
      <c r="P50" s="358"/>
      <c r="Q50" s="358"/>
      <c r="R50" s="95"/>
      <c r="S50" s="96">
        <f>'（別紙１）省力化計算シート'!J3</f>
        <v>0</v>
      </c>
      <c r="T50" s="366" t="s">
        <v>10</v>
      </c>
      <c r="U50" s="360"/>
      <c r="V50" s="76"/>
      <c r="W50" s="76"/>
    </row>
    <row r="51" spans="1:24" ht="7.5" customHeight="1" x14ac:dyDescent="0.55000000000000004">
      <c r="C51" s="77"/>
      <c r="G51" s="77"/>
      <c r="K51" s="77"/>
      <c r="O51" s="77"/>
      <c r="S51" s="77"/>
    </row>
    <row r="52" spans="1:24" ht="7.5" customHeight="1" thickBot="1" x14ac:dyDescent="0.6">
      <c r="B52" s="78"/>
      <c r="C52" s="79"/>
      <c r="D52" s="79"/>
      <c r="E52" s="79"/>
      <c r="F52" s="79"/>
      <c r="G52" s="79"/>
      <c r="H52" s="79"/>
      <c r="I52" s="79"/>
      <c r="J52" s="79"/>
      <c r="K52" s="79"/>
      <c r="L52" s="79"/>
      <c r="M52" s="79"/>
      <c r="N52" s="79"/>
      <c r="O52" s="79"/>
      <c r="P52" s="79"/>
      <c r="Q52" s="79"/>
      <c r="R52" s="79"/>
      <c r="S52" s="79"/>
      <c r="T52" s="79"/>
      <c r="U52" s="80"/>
    </row>
    <row r="53" spans="1:24" ht="18" customHeight="1" x14ac:dyDescent="0.55000000000000004">
      <c r="B53" s="81"/>
      <c r="C53" s="82">
        <f>'（別紙１）省力化計算シート'!I11</f>
        <v>0</v>
      </c>
      <c r="E53" s="344" t="s">
        <v>32</v>
      </c>
      <c r="G53" s="82">
        <f>'（別紙１）省力化計算シート'!I12</f>
        <v>0</v>
      </c>
      <c r="I53" s="344" t="s">
        <v>32</v>
      </c>
      <c r="K53" s="82">
        <f>'（別紙１）省力化計算シート'!I13</f>
        <v>0</v>
      </c>
      <c r="M53" s="344" t="s">
        <v>32</v>
      </c>
      <c r="O53" s="82">
        <f>'（別紙１）省力化計算シート'!I14</f>
        <v>0</v>
      </c>
      <c r="Q53" s="344" t="s">
        <v>32</v>
      </c>
      <c r="S53" s="82">
        <f>'（別紙１）省力化計算シート'!I15</f>
        <v>0</v>
      </c>
      <c r="U53" s="348" t="s">
        <v>39</v>
      </c>
      <c r="X53" s="349" t="s">
        <v>27</v>
      </c>
    </row>
    <row r="54" spans="1:24" ht="18" customHeight="1" thickBot="1" x14ac:dyDescent="0.6">
      <c r="B54" s="81"/>
      <c r="C54" s="83"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44"/>
      <c r="G54" s="83"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44"/>
      <c r="K54" s="83"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44"/>
      <c r="O54" s="83"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44"/>
      <c r="S54" s="83"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48"/>
      <c r="X54" s="350"/>
    </row>
    <row r="55" spans="1:24" ht="15" customHeight="1" x14ac:dyDescent="0.55000000000000004">
      <c r="B55" s="81"/>
      <c r="C55" s="347"/>
      <c r="G55" s="347"/>
      <c r="K55" s="347"/>
      <c r="O55" s="347"/>
      <c r="S55" s="347"/>
      <c r="U55" s="84"/>
      <c r="X55" s="98"/>
    </row>
    <row r="56" spans="1:24" ht="15" customHeight="1" x14ac:dyDescent="0.55000000000000004">
      <c r="B56" s="81"/>
      <c r="C56" s="347"/>
      <c r="G56" s="347"/>
      <c r="K56" s="347"/>
      <c r="O56" s="347"/>
      <c r="S56" s="347"/>
      <c r="U56" s="84"/>
      <c r="X56" s="101" t="s">
        <v>40</v>
      </c>
    </row>
    <row r="57" spans="1:24" ht="7.5" customHeight="1" x14ac:dyDescent="0.55000000000000004">
      <c r="B57" s="85"/>
      <c r="C57" s="65"/>
      <c r="D57" s="65"/>
      <c r="E57" s="65"/>
      <c r="F57" s="65"/>
      <c r="G57" s="65"/>
      <c r="H57" s="65"/>
      <c r="I57" s="65"/>
      <c r="J57" s="65"/>
      <c r="K57" s="65"/>
      <c r="L57" s="65"/>
      <c r="M57" s="65"/>
      <c r="N57" s="65"/>
      <c r="O57" s="65"/>
      <c r="P57" s="65"/>
      <c r="Q57" s="65"/>
      <c r="R57" s="65"/>
      <c r="S57" s="65"/>
      <c r="T57" s="65"/>
      <c r="U57" s="86"/>
      <c r="X57" s="100"/>
    </row>
    <row r="58" spans="1:24" ht="7.5" customHeight="1" x14ac:dyDescent="0.55000000000000004">
      <c r="X58" s="100"/>
    </row>
    <row r="59" spans="1:24" ht="7.5" customHeight="1" thickBot="1" x14ac:dyDescent="0.6">
      <c r="B59" s="87"/>
      <c r="C59" s="79"/>
      <c r="D59" s="79"/>
      <c r="E59" s="79"/>
      <c r="F59" s="79"/>
      <c r="G59" s="79"/>
      <c r="H59" s="79"/>
      <c r="I59" s="79"/>
      <c r="J59" s="79"/>
      <c r="K59" s="79"/>
      <c r="L59" s="79"/>
      <c r="M59" s="79"/>
      <c r="N59" s="79"/>
      <c r="O59" s="79"/>
      <c r="P59" s="79"/>
      <c r="Q59" s="79"/>
      <c r="R59" s="79"/>
      <c r="S59" s="79"/>
      <c r="T59" s="79"/>
      <c r="U59" s="80"/>
      <c r="X59" s="100"/>
    </row>
    <row r="60" spans="1:24" ht="18" customHeight="1" x14ac:dyDescent="0.55000000000000004">
      <c r="B60" s="88"/>
      <c r="C60" s="82">
        <f>'（別紙１）省力化計算シート'!I16</f>
        <v>0</v>
      </c>
      <c r="E60" s="344" t="s">
        <v>32</v>
      </c>
      <c r="G60" s="82">
        <f>'（別紙１）省力化計算シート'!I17</f>
        <v>0</v>
      </c>
      <c r="I60" s="344" t="s">
        <v>32</v>
      </c>
      <c r="K60" s="82">
        <f>'（別紙１）省力化計算シート'!I18</f>
        <v>0</v>
      </c>
      <c r="M60" s="344" t="s">
        <v>32</v>
      </c>
      <c r="O60" s="82">
        <f>'（別紙１）省力化計算シート'!I19</f>
        <v>0</v>
      </c>
      <c r="Q60" s="344" t="s">
        <v>32</v>
      </c>
      <c r="S60" s="82">
        <f>'（別紙１）省力化計算シート'!I20</f>
        <v>0</v>
      </c>
      <c r="U60" s="348" t="s">
        <v>39</v>
      </c>
      <c r="X60" s="351" t="s">
        <v>35</v>
      </c>
    </row>
    <row r="61" spans="1:24" ht="18" customHeight="1" thickBot="1" x14ac:dyDescent="0.6">
      <c r="B61" s="88"/>
      <c r="C61" s="83"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44"/>
      <c r="G61" s="83"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44"/>
      <c r="K61" s="83"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44"/>
      <c r="O61" s="83"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44"/>
      <c r="S61" s="83"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48"/>
      <c r="X61" s="352"/>
    </row>
    <row r="62" spans="1:24" ht="15" customHeight="1" x14ac:dyDescent="0.55000000000000004">
      <c r="B62" s="88"/>
      <c r="C62" s="347"/>
      <c r="G62" s="347"/>
      <c r="K62" s="347"/>
      <c r="O62" s="347"/>
      <c r="S62" s="347"/>
      <c r="U62" s="84"/>
      <c r="X62" s="353" t="s">
        <v>36</v>
      </c>
    </row>
    <row r="63" spans="1:24" ht="15" customHeight="1" x14ac:dyDescent="0.55000000000000004">
      <c r="B63" s="88"/>
      <c r="C63" s="347"/>
      <c r="G63" s="347"/>
      <c r="K63" s="347"/>
      <c r="O63" s="347"/>
      <c r="S63" s="347"/>
      <c r="U63" s="84"/>
      <c r="X63" s="354"/>
    </row>
    <row r="64" spans="1:24" ht="7.5" customHeight="1" x14ac:dyDescent="0.55000000000000004">
      <c r="B64" s="89"/>
      <c r="C64" s="65"/>
      <c r="D64" s="65"/>
      <c r="E64" s="65"/>
      <c r="F64" s="65"/>
      <c r="G64" s="65"/>
      <c r="H64" s="65"/>
      <c r="I64" s="65"/>
      <c r="J64" s="65"/>
      <c r="K64" s="65"/>
      <c r="L64" s="65"/>
      <c r="M64" s="65"/>
      <c r="N64" s="65"/>
      <c r="O64" s="65"/>
      <c r="P64" s="65"/>
      <c r="Q64" s="65"/>
      <c r="R64" s="65"/>
      <c r="S64" s="65"/>
      <c r="T64" s="65"/>
      <c r="U64" s="86"/>
      <c r="X64" s="102"/>
    </row>
    <row r="65" spans="2:24" ht="7.5" customHeight="1" x14ac:dyDescent="0.55000000000000004">
      <c r="X65" s="102"/>
    </row>
    <row r="66" spans="2:24" ht="7.5" customHeight="1" thickBot="1" x14ac:dyDescent="0.6">
      <c r="B66" s="87"/>
      <c r="C66" s="79"/>
      <c r="D66" s="79"/>
      <c r="E66" s="79"/>
      <c r="F66" s="79"/>
      <c r="G66" s="79"/>
      <c r="H66" s="79"/>
      <c r="I66" s="79"/>
      <c r="J66" s="79"/>
      <c r="K66" s="79"/>
      <c r="L66" s="79"/>
      <c r="M66" s="79"/>
      <c r="N66" s="79"/>
      <c r="O66" s="79"/>
      <c r="P66" s="79"/>
      <c r="Q66" s="79"/>
      <c r="R66" s="79"/>
      <c r="S66" s="79"/>
      <c r="T66" s="79"/>
      <c r="U66" s="80"/>
      <c r="X66" s="102"/>
    </row>
    <row r="67" spans="2:24" ht="18" customHeight="1" x14ac:dyDescent="0.55000000000000004">
      <c r="B67" s="88"/>
      <c r="C67" s="82">
        <f>'（別紙１）省力化計算シート'!I21</f>
        <v>0</v>
      </c>
      <c r="E67" s="344" t="s">
        <v>32</v>
      </c>
      <c r="G67" s="82">
        <f>'（別紙１）省力化計算シート'!I22</f>
        <v>0</v>
      </c>
      <c r="I67" s="344" t="s">
        <v>32</v>
      </c>
      <c r="K67" s="82">
        <f>'（別紙１）省力化計算シート'!I23</f>
        <v>0</v>
      </c>
      <c r="M67" s="344" t="s">
        <v>32</v>
      </c>
      <c r="O67" s="82">
        <f>'（別紙１）省力化計算シート'!I24</f>
        <v>0</v>
      </c>
      <c r="Q67" s="344" t="s">
        <v>32</v>
      </c>
      <c r="S67" s="82">
        <f>'（別紙１）省力化計算シート'!I25</f>
        <v>0</v>
      </c>
      <c r="U67" s="348" t="s">
        <v>39</v>
      </c>
      <c r="X67" s="102"/>
    </row>
    <row r="68" spans="2:24" ht="18" customHeight="1" thickBot="1" x14ac:dyDescent="0.6">
      <c r="B68" s="88"/>
      <c r="C68" s="83"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44"/>
      <c r="G68" s="83"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44"/>
      <c r="K68" s="83"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44"/>
      <c r="O68" s="83"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44"/>
      <c r="S68" s="83"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48"/>
      <c r="X68" s="102"/>
    </row>
    <row r="69" spans="2:24" ht="15" customHeight="1" x14ac:dyDescent="0.55000000000000004">
      <c r="B69" s="88"/>
      <c r="C69" s="347"/>
      <c r="G69" s="347"/>
      <c r="K69" s="347"/>
      <c r="O69" s="347"/>
      <c r="S69" s="347"/>
      <c r="U69" s="84"/>
      <c r="X69" s="102"/>
    </row>
    <row r="70" spans="2:24" ht="15" customHeight="1" x14ac:dyDescent="0.55000000000000004">
      <c r="B70" s="88"/>
      <c r="C70" s="347"/>
      <c r="G70" s="347"/>
      <c r="K70" s="347"/>
      <c r="O70" s="347"/>
      <c r="S70" s="347"/>
      <c r="U70" s="84"/>
      <c r="X70" s="102"/>
    </row>
    <row r="71" spans="2:24" ht="7.5" customHeight="1" x14ac:dyDescent="0.55000000000000004">
      <c r="B71" s="89"/>
      <c r="C71" s="65"/>
      <c r="D71" s="65"/>
      <c r="E71" s="65"/>
      <c r="F71" s="65"/>
      <c r="G71" s="65"/>
      <c r="H71" s="65"/>
      <c r="I71" s="65"/>
      <c r="J71" s="65"/>
      <c r="K71" s="65"/>
      <c r="L71" s="65"/>
      <c r="M71" s="65"/>
      <c r="N71" s="65"/>
      <c r="O71" s="65"/>
      <c r="P71" s="65"/>
      <c r="Q71" s="65"/>
      <c r="R71" s="65"/>
      <c r="S71" s="65"/>
      <c r="T71" s="65"/>
      <c r="U71" s="86"/>
      <c r="X71" s="102"/>
    </row>
    <row r="72" spans="2:24" ht="7.5" customHeight="1" x14ac:dyDescent="0.55000000000000004">
      <c r="X72" s="102"/>
    </row>
    <row r="73" spans="2:24" ht="7.5" hidden="1" customHeight="1" outlineLevel="1" thickBot="1" x14ac:dyDescent="0.6">
      <c r="B73" s="87"/>
      <c r="C73" s="79"/>
      <c r="D73" s="79"/>
      <c r="E73" s="79"/>
      <c r="F73" s="79"/>
      <c r="G73" s="79"/>
      <c r="H73" s="79"/>
      <c r="I73" s="79"/>
      <c r="J73" s="79"/>
      <c r="K73" s="79"/>
      <c r="L73" s="79"/>
      <c r="M73" s="79"/>
      <c r="N73" s="79"/>
      <c r="O73" s="79"/>
      <c r="P73" s="79"/>
      <c r="Q73" s="79"/>
      <c r="R73" s="79"/>
      <c r="S73" s="79"/>
      <c r="T73" s="79"/>
      <c r="U73" s="80"/>
      <c r="X73" s="102"/>
    </row>
    <row r="74" spans="2:24" ht="18.75" hidden="1" customHeight="1" outlineLevel="1" x14ac:dyDescent="0.55000000000000004">
      <c r="B74" s="88"/>
      <c r="C74" s="82">
        <f>'（別紙１）省力化計算シート'!I26</f>
        <v>0</v>
      </c>
      <c r="E74" s="344" t="s">
        <v>32</v>
      </c>
      <c r="G74" s="82">
        <f>'（別紙１）省力化計算シート'!I27</f>
        <v>0</v>
      </c>
      <c r="I74" s="344" t="s">
        <v>32</v>
      </c>
      <c r="K74" s="82">
        <f>'（別紙１）省力化計算シート'!I28</f>
        <v>0</v>
      </c>
      <c r="M74" s="344" t="s">
        <v>32</v>
      </c>
      <c r="O74" s="82">
        <f>'（別紙１）省力化計算シート'!I29</f>
        <v>0</v>
      </c>
      <c r="Q74" s="344" t="s">
        <v>32</v>
      </c>
      <c r="S74" s="82">
        <f>'（別紙１）省力化計算シート'!I30</f>
        <v>0</v>
      </c>
      <c r="U74" s="348" t="s">
        <v>39</v>
      </c>
      <c r="X74" s="102"/>
    </row>
    <row r="75" spans="2:24" ht="18.75" hidden="1" customHeight="1" outlineLevel="1" thickBot="1" x14ac:dyDescent="0.6">
      <c r="B75" s="88"/>
      <c r="C75" s="83"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44"/>
      <c r="G75" s="83"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44"/>
      <c r="K75" s="83"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44"/>
      <c r="O75" s="83"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44"/>
      <c r="S75" s="83"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48"/>
      <c r="X75" s="102"/>
    </row>
    <row r="76" spans="2:24" ht="15" hidden="1" customHeight="1" outlineLevel="1" x14ac:dyDescent="0.55000000000000004">
      <c r="B76" s="88"/>
      <c r="C76" s="346"/>
      <c r="G76" s="346"/>
      <c r="K76" s="346"/>
      <c r="O76" s="346"/>
      <c r="S76" s="346"/>
      <c r="U76" s="84"/>
      <c r="X76" s="102"/>
    </row>
    <row r="77" spans="2:24" ht="15" hidden="1" customHeight="1" outlineLevel="1" x14ac:dyDescent="0.55000000000000004">
      <c r="B77" s="88"/>
      <c r="C77" s="347"/>
      <c r="G77" s="347"/>
      <c r="K77" s="347"/>
      <c r="O77" s="347"/>
      <c r="S77" s="347"/>
      <c r="U77" s="84"/>
      <c r="X77" s="102"/>
    </row>
    <row r="78" spans="2:24" ht="7.5" hidden="1" customHeight="1" outlineLevel="1" x14ac:dyDescent="0.55000000000000004">
      <c r="B78" s="89"/>
      <c r="C78" s="65"/>
      <c r="D78" s="65"/>
      <c r="E78" s="65"/>
      <c r="F78" s="65"/>
      <c r="G78" s="65"/>
      <c r="H78" s="65"/>
      <c r="I78" s="65"/>
      <c r="J78" s="65"/>
      <c r="K78" s="65"/>
      <c r="L78" s="65"/>
      <c r="M78" s="65"/>
      <c r="N78" s="65"/>
      <c r="O78" s="65"/>
      <c r="P78" s="65"/>
      <c r="Q78" s="65"/>
      <c r="R78" s="65"/>
      <c r="S78" s="65"/>
      <c r="T78" s="65"/>
      <c r="U78" s="86"/>
      <c r="X78" s="102"/>
    </row>
    <row r="79" spans="2:24" ht="7.5" hidden="1" customHeight="1" outlineLevel="1" x14ac:dyDescent="0.55000000000000004">
      <c r="X79" s="102"/>
    </row>
    <row r="80" spans="2:24" ht="7.5" hidden="1" customHeight="1" outlineLevel="1" thickBot="1" x14ac:dyDescent="0.6">
      <c r="B80" s="87"/>
      <c r="C80" s="79"/>
      <c r="D80" s="79"/>
      <c r="E80" s="79"/>
      <c r="F80" s="79"/>
      <c r="G80" s="79"/>
      <c r="H80" s="79"/>
      <c r="I80" s="79"/>
      <c r="J80" s="79"/>
      <c r="K80" s="79"/>
      <c r="L80" s="79"/>
      <c r="M80" s="79"/>
      <c r="N80" s="79"/>
      <c r="O80" s="79"/>
      <c r="P80" s="79"/>
      <c r="Q80" s="79"/>
      <c r="R80" s="79"/>
      <c r="S80" s="79"/>
      <c r="T80" s="79"/>
      <c r="U80" s="80"/>
      <c r="X80" s="102"/>
    </row>
    <row r="81" spans="1:24" ht="18.75" hidden="1" customHeight="1" outlineLevel="1" x14ac:dyDescent="0.55000000000000004">
      <c r="B81" s="88"/>
      <c r="C81" s="82">
        <f>'（別紙１）省力化計算シート'!I31</f>
        <v>0</v>
      </c>
      <c r="E81" s="344" t="s">
        <v>32</v>
      </c>
      <c r="G81" s="82">
        <f>'（別紙１）省力化計算シート'!I32</f>
        <v>0</v>
      </c>
      <c r="I81" s="344" t="s">
        <v>32</v>
      </c>
      <c r="K81" s="82">
        <f>'（別紙１）省力化計算シート'!I33</f>
        <v>0</v>
      </c>
      <c r="M81" s="344" t="s">
        <v>32</v>
      </c>
      <c r="O81" s="82">
        <f>'（別紙１）省力化計算シート'!I34</f>
        <v>0</v>
      </c>
      <c r="Q81" s="344" t="s">
        <v>32</v>
      </c>
      <c r="S81" s="82">
        <f>'（別紙１）省力化計算シート'!I35</f>
        <v>0</v>
      </c>
      <c r="U81" s="348" t="s">
        <v>39</v>
      </c>
      <c r="X81" s="102"/>
    </row>
    <row r="82" spans="1:24" ht="18.75" hidden="1" customHeight="1" outlineLevel="1" thickBot="1" x14ac:dyDescent="0.6">
      <c r="B82" s="88"/>
      <c r="C82" s="83"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44"/>
      <c r="G82" s="83"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44"/>
      <c r="K82" s="83"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44"/>
      <c r="O82" s="83"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44"/>
      <c r="S82" s="83"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48"/>
      <c r="X82" s="102"/>
    </row>
    <row r="83" spans="1:24" ht="15" hidden="1" customHeight="1" outlineLevel="1" x14ac:dyDescent="0.55000000000000004">
      <c r="B83" s="88"/>
      <c r="C83" s="347"/>
      <c r="G83" s="347"/>
      <c r="K83" s="347"/>
      <c r="O83" s="347"/>
      <c r="S83" s="347"/>
      <c r="U83" s="84"/>
      <c r="X83" s="102"/>
    </row>
    <row r="84" spans="1:24" ht="15" hidden="1" customHeight="1" outlineLevel="1" x14ac:dyDescent="0.55000000000000004">
      <c r="B84" s="88"/>
      <c r="C84" s="347"/>
      <c r="G84" s="347"/>
      <c r="K84" s="347"/>
      <c r="O84" s="347"/>
      <c r="S84" s="347"/>
      <c r="U84" s="84"/>
      <c r="X84" s="102"/>
    </row>
    <row r="85" spans="1:24" ht="7.5" hidden="1" customHeight="1" outlineLevel="1" x14ac:dyDescent="0.55000000000000004">
      <c r="B85" s="89"/>
      <c r="C85" s="65"/>
      <c r="D85" s="65"/>
      <c r="E85" s="65"/>
      <c r="F85" s="65"/>
      <c r="G85" s="65"/>
      <c r="H85" s="65"/>
      <c r="I85" s="65"/>
      <c r="J85" s="65"/>
      <c r="K85" s="65"/>
      <c r="L85" s="65"/>
      <c r="M85" s="65"/>
      <c r="N85" s="65"/>
      <c r="O85" s="65"/>
      <c r="P85" s="65"/>
      <c r="Q85" s="65"/>
      <c r="R85" s="65"/>
      <c r="S85" s="65"/>
      <c r="T85" s="65"/>
      <c r="U85" s="86"/>
      <c r="X85" s="102"/>
    </row>
    <row r="86" spans="1:24" ht="7.5" hidden="1" customHeight="1" outlineLevel="1" x14ac:dyDescent="0.55000000000000004">
      <c r="X86" s="102"/>
    </row>
    <row r="87" spans="1:24" ht="7.5" hidden="1" customHeight="1" outlineLevel="1" thickBot="1" x14ac:dyDescent="0.6">
      <c r="B87" s="87"/>
      <c r="C87" s="79"/>
      <c r="D87" s="79"/>
      <c r="E87" s="79"/>
      <c r="F87" s="79"/>
      <c r="G87" s="79"/>
      <c r="H87" s="79"/>
      <c r="I87" s="79"/>
      <c r="J87" s="79"/>
      <c r="K87" s="79"/>
      <c r="L87" s="79"/>
      <c r="M87" s="79"/>
      <c r="N87" s="79"/>
      <c r="O87" s="79"/>
      <c r="P87" s="79"/>
      <c r="Q87" s="79"/>
      <c r="R87" s="79"/>
      <c r="S87" s="79"/>
      <c r="T87" s="79"/>
      <c r="U87" s="90"/>
      <c r="X87" s="102"/>
    </row>
    <row r="88" spans="1:24" ht="18.75" hidden="1" customHeight="1" outlineLevel="1" x14ac:dyDescent="0.55000000000000004">
      <c r="B88" s="88"/>
      <c r="C88" s="82">
        <f>'（別紙１）省力化計算シート'!I36</f>
        <v>0</v>
      </c>
      <c r="E88" s="344" t="s">
        <v>32</v>
      </c>
      <c r="G88" s="82">
        <f>'（別紙１）省力化計算シート'!I37</f>
        <v>0</v>
      </c>
      <c r="I88" s="344" t="s">
        <v>32</v>
      </c>
      <c r="K88" s="82">
        <f>'（別紙１）省力化計算シート'!I38</f>
        <v>0</v>
      </c>
      <c r="M88" s="344" t="s">
        <v>32</v>
      </c>
      <c r="O88" s="82">
        <f>'（別紙１）省力化計算シート'!I39</f>
        <v>0</v>
      </c>
      <c r="Q88" s="344" t="s">
        <v>32</v>
      </c>
      <c r="S88" s="82">
        <f>'（別紙１）省力化計算シート'!I40</f>
        <v>0</v>
      </c>
      <c r="U88" s="345"/>
      <c r="X88" s="102"/>
    </row>
    <row r="89" spans="1:24" ht="18.75" hidden="1" customHeight="1" outlineLevel="1" thickBot="1" x14ac:dyDescent="0.6">
      <c r="B89" s="88"/>
      <c r="C89" s="83"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44"/>
      <c r="G89" s="83"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44"/>
      <c r="K89" s="83"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44"/>
      <c r="O89" s="83"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44"/>
      <c r="S89" s="83"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45"/>
      <c r="X89" s="102"/>
    </row>
    <row r="90" spans="1:24" ht="15" hidden="1" customHeight="1" outlineLevel="1" x14ac:dyDescent="0.55000000000000004">
      <c r="B90" s="88"/>
      <c r="C90" s="346"/>
      <c r="G90" s="346"/>
      <c r="K90" s="346"/>
      <c r="O90" s="346"/>
      <c r="S90" s="346"/>
      <c r="U90" s="91"/>
      <c r="X90" s="102"/>
    </row>
    <row r="91" spans="1:24" ht="15" hidden="1" customHeight="1" outlineLevel="1" x14ac:dyDescent="0.55000000000000004">
      <c r="B91" s="88"/>
      <c r="C91" s="347"/>
      <c r="G91" s="347"/>
      <c r="K91" s="347"/>
      <c r="O91" s="347"/>
      <c r="S91" s="347"/>
      <c r="U91" s="91"/>
      <c r="X91" s="102"/>
    </row>
    <row r="92" spans="1:24" ht="7.5" hidden="1" customHeight="1" outlineLevel="1" x14ac:dyDescent="0.55000000000000004">
      <c r="B92" s="89"/>
      <c r="C92" s="65"/>
      <c r="D92" s="65"/>
      <c r="E92" s="65"/>
      <c r="F92" s="65"/>
      <c r="G92" s="65"/>
      <c r="H92" s="65"/>
      <c r="I92" s="65"/>
      <c r="J92" s="65"/>
      <c r="K92" s="65"/>
      <c r="L92" s="65"/>
      <c r="M92" s="65"/>
      <c r="N92" s="65"/>
      <c r="O92" s="65"/>
      <c r="P92" s="65"/>
      <c r="Q92" s="65"/>
      <c r="R92" s="65"/>
      <c r="S92" s="65"/>
      <c r="T92" s="65"/>
      <c r="U92" s="92"/>
      <c r="X92" s="102"/>
    </row>
    <row r="93" spans="1:24" ht="17.5" customHeight="1" collapsed="1" x14ac:dyDescent="0.55000000000000004">
      <c r="A93" s="342" t="str">
        <f>IF(COUNTA('（別紙１）省力化計算シート'!I26:I40)&lt;&gt;0,"← 非表示エリアに記載があります。[＋]をクリックして表示してください。[-]の場合は、すべて表示されています。","")</f>
        <v/>
      </c>
      <c r="B93" s="343"/>
      <c r="C93" s="343"/>
      <c r="D93" s="343"/>
      <c r="E93" s="343"/>
      <c r="F93" s="343"/>
      <c r="G93" s="343"/>
      <c r="H93" s="343"/>
      <c r="I93" s="343"/>
      <c r="J93" s="343"/>
      <c r="K93" s="343"/>
      <c r="L93" s="343"/>
      <c r="M93" s="343"/>
      <c r="N93" s="343"/>
      <c r="O93" s="343"/>
      <c r="P93" s="343"/>
      <c r="Q93" s="343"/>
      <c r="R93" s="343"/>
      <c r="S93" s="343"/>
      <c r="T93" s="343"/>
      <c r="U93" s="343"/>
      <c r="X93" s="102"/>
    </row>
  </sheetData>
  <sheetProtection algorithmName="SHA-512" hashValue="0AGzPjWonnMJo7DwsqNx6vxBLQ+P6t7lLqy0K4tSFBih4KbyC3/avn43osfD8AAHaURJ2KO7ZJ/FF5v42WW1Ww==" saltValue="HQNAyb0NabfgBDo/OvoAPQ==" spinCount="100000" sheet="1" objects="1" scenarios="1" formatRows="0"/>
  <mergeCells count="133">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45:C46"/>
    <mergeCell ref="G45:G46"/>
    <mergeCell ref="K45:K46"/>
    <mergeCell ref="O45:O46"/>
    <mergeCell ref="S45:S46"/>
    <mergeCell ref="E36:E37"/>
    <mergeCell ref="I36:I37"/>
    <mergeCell ref="M36:M37"/>
    <mergeCell ref="Q36:Q37"/>
    <mergeCell ref="M53:M54"/>
    <mergeCell ref="Q53:Q54"/>
    <mergeCell ref="U53:U54"/>
    <mergeCell ref="E43:E44"/>
    <mergeCell ref="I43:I44"/>
    <mergeCell ref="M43:M44"/>
    <mergeCell ref="Q43:Q44"/>
    <mergeCell ref="U43:U44"/>
    <mergeCell ref="U60:U61"/>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codeName="Sheet4">
    <tabColor rgb="FF92D050"/>
  </sheetPr>
  <dimension ref="A1:O19"/>
  <sheetViews>
    <sheetView showGridLines="0" zoomScale="80" zoomScaleNormal="80" zoomScaleSheetLayoutView="85" workbookViewId="0">
      <selection activeCell="Q13" sqref="Q13"/>
    </sheetView>
  </sheetViews>
  <sheetFormatPr defaultColWidth="8.58203125" defaultRowHeight="18" x14ac:dyDescent="0.55000000000000004"/>
  <cols>
    <col min="1" max="1" width="2.58203125" style="107" customWidth="1"/>
    <col min="2" max="2" width="15.08203125" style="107" customWidth="1"/>
    <col min="3" max="3" width="13.08203125" style="107" customWidth="1"/>
    <col min="4" max="4" width="3.58203125" style="107" customWidth="1"/>
    <col min="5" max="5" width="3.58203125" style="107" bestFit="1" customWidth="1"/>
    <col min="6" max="6" width="12.5" style="107" customWidth="1"/>
    <col min="7" max="7" width="5" style="107" customWidth="1"/>
    <col min="8" max="8" width="16.08203125" style="107" customWidth="1"/>
    <col min="9" max="9" width="3.58203125" style="107" bestFit="1" customWidth="1"/>
    <col min="10" max="10" width="16.08203125" style="107" customWidth="1"/>
    <col min="11" max="11" width="3.58203125" style="107" customWidth="1"/>
    <col min="12" max="12" width="16.08203125" style="107" customWidth="1"/>
    <col min="13" max="13" width="12.33203125" style="107" customWidth="1"/>
    <col min="14" max="14" width="11.83203125" style="107" customWidth="1"/>
    <col min="15" max="15" width="8.58203125" style="107" hidden="1" customWidth="1"/>
    <col min="16" max="16384" width="8.58203125" style="107"/>
  </cols>
  <sheetData>
    <row r="1" spans="1:15" x14ac:dyDescent="0.55000000000000004">
      <c r="A1" s="106"/>
      <c r="B1" s="1" t="s">
        <v>68</v>
      </c>
      <c r="C1" s="1"/>
      <c r="D1" s="1"/>
      <c r="E1" s="1"/>
      <c r="F1" s="1"/>
      <c r="G1" s="1"/>
      <c r="H1" s="1"/>
      <c r="I1" s="1"/>
      <c r="J1" s="1"/>
      <c r="K1" s="1"/>
      <c r="L1" s="1"/>
      <c r="M1" s="1"/>
    </row>
    <row r="2" spans="1:15" ht="7.5" customHeight="1" thickBot="1" x14ac:dyDescent="0.6">
      <c r="D2" s="108"/>
      <c r="H2" s="108"/>
    </row>
    <row r="3" spans="1:15" ht="20.5" thickBot="1" x14ac:dyDescent="0.6">
      <c r="B3" s="109" t="s">
        <v>41</v>
      </c>
      <c r="C3" s="110" t="str">
        <f>IF(AND(O4=FALSE,OR(C6="",H6="",J6="",L6="")),"",IF(AND(O4=TRUE,OR(C6="",L6="")),"",IF(C6/(F6*H6*J6+L6)&lt;=0,"",C6/(F6*H6*J6+L6))))</f>
        <v/>
      </c>
      <c r="D3" s="111" t="s">
        <v>42</v>
      </c>
      <c r="E3" s="112"/>
      <c r="F3" s="113"/>
      <c r="G3" s="111"/>
      <c r="H3" s="111"/>
      <c r="J3" s="114"/>
      <c r="K3" s="115"/>
      <c r="L3" s="115"/>
      <c r="M3" s="115"/>
      <c r="N3" s="112"/>
      <c r="O3" s="107" t="s">
        <v>132</v>
      </c>
    </row>
    <row r="4" spans="1:15" x14ac:dyDescent="0.55000000000000004">
      <c r="F4" s="189"/>
      <c r="G4" s="189"/>
      <c r="H4" s="189"/>
      <c r="I4" s="189"/>
      <c r="J4" s="189"/>
      <c r="O4" s="190" t="b">
        <v>0</v>
      </c>
    </row>
    <row r="5" spans="1:15" ht="18.5" thickBot="1" x14ac:dyDescent="0.6">
      <c r="C5" s="112" t="s">
        <v>43</v>
      </c>
      <c r="F5" s="112" t="s">
        <v>44</v>
      </c>
      <c r="G5" s="112"/>
      <c r="H5" s="112" t="s">
        <v>45</v>
      </c>
      <c r="J5" s="112" t="s">
        <v>46</v>
      </c>
      <c r="L5" s="112" t="s">
        <v>74</v>
      </c>
      <c r="O5" s="121" t="str">
        <f>IF($O$4=TRUE,"※新規事業の場合、削減工数（時間）は0と見なします。","※ 省力化計算シートより自動入力されます。")</f>
        <v>※ 省力化計算シートより自動入力されます。</v>
      </c>
    </row>
    <row r="6" spans="1:15" ht="18.5" thickBot="1" x14ac:dyDescent="0.6">
      <c r="B6" s="116"/>
      <c r="C6" s="117"/>
      <c r="D6" s="118" t="s">
        <v>47</v>
      </c>
      <c r="E6" s="112" t="s">
        <v>48</v>
      </c>
      <c r="F6" s="119">
        <f>IF($O$4=TRUE,0,'（別紙１）省力化計算シート'!D3-'（別紙１）省力化計算シート'!J3)</f>
        <v>0</v>
      </c>
      <c r="G6" s="112" t="s">
        <v>49</v>
      </c>
      <c r="H6" s="117"/>
      <c r="I6" s="112" t="s">
        <v>49</v>
      </c>
      <c r="J6" s="120"/>
      <c r="K6" s="112" t="s">
        <v>50</v>
      </c>
      <c r="L6" s="120"/>
      <c r="M6" s="107" t="s">
        <v>51</v>
      </c>
    </row>
    <row r="7" spans="1:15" ht="35.15" customHeight="1" x14ac:dyDescent="0.55000000000000004">
      <c r="F7" s="121"/>
      <c r="J7" s="122"/>
    </row>
    <row r="8" spans="1:15" ht="35.15" customHeight="1" x14ac:dyDescent="0.55000000000000004">
      <c r="B8" s="123"/>
      <c r="K8" s="113"/>
      <c r="L8" s="113"/>
      <c r="M8" s="116"/>
    </row>
    <row r="9" spans="1:15" ht="35.15" customHeight="1" x14ac:dyDescent="0.55000000000000004"/>
    <row r="10" spans="1:15" ht="35.15" customHeight="1" x14ac:dyDescent="0.55000000000000004"/>
    <row r="11" spans="1:15" ht="35.15" customHeight="1" x14ac:dyDescent="0.55000000000000004"/>
    <row r="12" spans="1:15" x14ac:dyDescent="0.55000000000000004">
      <c r="C12" s="107" t="s">
        <v>52</v>
      </c>
    </row>
    <row r="13" spans="1:15" ht="18" customHeight="1" x14ac:dyDescent="0.55000000000000004">
      <c r="C13" s="367" t="s">
        <v>72</v>
      </c>
      <c r="D13" s="368"/>
      <c r="E13" s="368"/>
      <c r="F13" s="368"/>
      <c r="G13" s="368"/>
      <c r="H13" s="368"/>
      <c r="I13" s="368"/>
      <c r="J13" s="368"/>
      <c r="K13" s="368"/>
      <c r="L13" s="368"/>
      <c r="M13" s="369"/>
    </row>
    <row r="14" spans="1:15" ht="18" customHeight="1" x14ac:dyDescent="0.55000000000000004">
      <c r="C14" s="370"/>
      <c r="D14" s="371"/>
      <c r="E14" s="371"/>
      <c r="F14" s="371"/>
      <c r="G14" s="371"/>
      <c r="H14" s="371"/>
      <c r="I14" s="371"/>
      <c r="J14" s="371"/>
      <c r="K14" s="371"/>
      <c r="L14" s="371"/>
      <c r="M14" s="372"/>
    </row>
    <row r="15" spans="1:15" ht="18" customHeight="1" x14ac:dyDescent="0.55000000000000004">
      <c r="C15" s="370"/>
      <c r="D15" s="371"/>
      <c r="E15" s="371"/>
      <c r="F15" s="371"/>
      <c r="G15" s="371"/>
      <c r="H15" s="371"/>
      <c r="I15" s="371"/>
      <c r="J15" s="371"/>
      <c r="K15" s="371"/>
      <c r="L15" s="371"/>
      <c r="M15" s="372"/>
    </row>
    <row r="16" spans="1:15" ht="18" customHeight="1" x14ac:dyDescent="0.55000000000000004">
      <c r="C16" s="370"/>
      <c r="D16" s="371"/>
      <c r="E16" s="371"/>
      <c r="F16" s="371"/>
      <c r="G16" s="371"/>
      <c r="H16" s="371"/>
      <c r="I16" s="371"/>
      <c r="J16" s="371"/>
      <c r="K16" s="371"/>
      <c r="L16" s="371"/>
      <c r="M16" s="372"/>
    </row>
    <row r="17" spans="3:13" ht="18" customHeight="1" x14ac:dyDescent="0.55000000000000004">
      <c r="C17" s="370"/>
      <c r="D17" s="371"/>
      <c r="E17" s="371"/>
      <c r="F17" s="371"/>
      <c r="G17" s="371"/>
      <c r="H17" s="371"/>
      <c r="I17" s="371"/>
      <c r="J17" s="371"/>
      <c r="K17" s="371"/>
      <c r="L17" s="371"/>
      <c r="M17" s="372"/>
    </row>
    <row r="18" spans="3:13" ht="18" customHeight="1" x14ac:dyDescent="0.55000000000000004">
      <c r="C18" s="370"/>
      <c r="D18" s="371"/>
      <c r="E18" s="371"/>
      <c r="F18" s="371"/>
      <c r="G18" s="371"/>
      <c r="H18" s="371"/>
      <c r="I18" s="371"/>
      <c r="J18" s="371"/>
      <c r="K18" s="371"/>
      <c r="L18" s="371"/>
      <c r="M18" s="372"/>
    </row>
    <row r="19" spans="3:13" ht="18" customHeight="1" x14ac:dyDescent="0.55000000000000004">
      <c r="C19" s="373"/>
      <c r="D19" s="374"/>
      <c r="E19" s="374"/>
      <c r="F19" s="374"/>
      <c r="G19" s="374"/>
      <c r="H19" s="374"/>
      <c r="I19" s="374"/>
      <c r="J19" s="374"/>
      <c r="K19" s="374"/>
      <c r="L19" s="374"/>
      <c r="M19" s="375"/>
    </row>
  </sheetData>
  <sheetProtection algorithmName="SHA-512" hashValue="k5ueQwu2eC0DPHLXuoiJBTD9K9BvGv9xkQ7rd2kJw4Uluyh+aa5iMtLqgRfp8PSH1+jsqkVM21qTmVJuZeFuoQ==" saltValue="FpwuHcbBgzszafd1ZARkKg==" spinCount="100000" sheet="1" objects="1" scenarios="1"/>
  <mergeCells count="1">
    <mergeCell ref="C13:M19"/>
  </mergeCells>
  <phoneticPr fontId="1"/>
  <conditionalFormatting sqref="F6 H6 J6">
    <cfRule type="expression" dxfId="0" priority="1">
      <formula>$O$4=TRUE</formula>
    </cfRule>
  </conditionalFormatting>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新規事業の事業計画">
                <anchor moveWithCells="1">
                  <from>
                    <xdr:col>5</xdr:col>
                    <xdr:colOff>63500</xdr:colOff>
                    <xdr:row>2</xdr:row>
                    <xdr:rowOff>254000</xdr:rowOff>
                  </from>
                  <to>
                    <xdr:col>7</xdr:col>
                    <xdr:colOff>152400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436C-0841-4A2B-96DD-C8A944C2C5A7}">
  <sheetPr codeName="Sheet5">
    <tabColor rgb="FF92D050"/>
  </sheetPr>
  <dimension ref="B1:N77"/>
  <sheetViews>
    <sheetView showGridLines="0" tabSelected="1" topLeftCell="A9" zoomScale="70" zoomScaleNormal="70" zoomScaleSheetLayoutView="85" workbookViewId="0">
      <selection activeCell="E35" sqref="E35"/>
    </sheetView>
  </sheetViews>
  <sheetFormatPr defaultColWidth="8.58203125" defaultRowHeight="13" x14ac:dyDescent="0.55000000000000004"/>
  <cols>
    <col min="1" max="1" width="3.5" style="145" customWidth="1"/>
    <col min="2" max="2" width="18.08203125" style="145" customWidth="1"/>
    <col min="3" max="3" width="28.83203125" style="145" customWidth="1"/>
    <col min="4" max="4" width="4.9140625" style="145" hidden="1" customWidth="1"/>
    <col min="5" max="5" width="16.25" style="145" customWidth="1"/>
    <col min="6" max="6" width="9.08203125" style="145" customWidth="1"/>
    <col min="7" max="11" width="16.25" style="145" customWidth="1"/>
    <col min="12" max="12" width="3" style="145" customWidth="1"/>
    <col min="13" max="14" width="5.1640625" style="145" customWidth="1"/>
    <col min="15" max="16384" width="8.58203125" style="145"/>
  </cols>
  <sheetData>
    <row r="1" spans="2:14" ht="16" x14ac:dyDescent="0.55000000000000004">
      <c r="B1" s="210" t="s">
        <v>53</v>
      </c>
      <c r="C1" s="211"/>
      <c r="D1" s="211"/>
      <c r="E1" s="211"/>
      <c r="F1" s="211"/>
      <c r="G1" s="212"/>
      <c r="H1" s="211"/>
      <c r="I1" s="211"/>
      <c r="J1" s="211"/>
      <c r="K1" s="213"/>
    </row>
    <row r="2" spans="2:14" ht="14" x14ac:dyDescent="0.55000000000000004">
      <c r="B2" s="214" t="s">
        <v>54</v>
      </c>
      <c r="C2" s="215"/>
      <c r="D2" s="215"/>
      <c r="E2" s="215"/>
      <c r="F2" s="215"/>
      <c r="G2" s="216"/>
      <c r="H2" s="215"/>
      <c r="I2" s="215"/>
      <c r="J2" s="215"/>
      <c r="K2" s="217"/>
      <c r="N2" s="218" t="s">
        <v>140</v>
      </c>
    </row>
    <row r="3" spans="2:14" ht="14" x14ac:dyDescent="0.55000000000000004">
      <c r="B3" s="214" t="s">
        <v>85</v>
      </c>
      <c r="C3" s="215"/>
      <c r="D3" s="215"/>
      <c r="E3" s="215"/>
      <c r="F3" s="215"/>
      <c r="G3" s="215"/>
      <c r="H3" s="215"/>
      <c r="I3" s="215"/>
      <c r="J3" s="215"/>
      <c r="K3" s="217"/>
    </row>
    <row r="4" spans="2:14" ht="14" x14ac:dyDescent="0.55000000000000004">
      <c r="B4" s="214" t="s">
        <v>141</v>
      </c>
      <c r="C4" s="215"/>
      <c r="D4" s="215"/>
      <c r="E4" s="215"/>
      <c r="F4" s="215"/>
      <c r="G4" s="215"/>
      <c r="H4" s="215"/>
      <c r="I4" s="215"/>
      <c r="J4" s="215"/>
      <c r="K4" s="217"/>
    </row>
    <row r="5" spans="2:14" ht="14" x14ac:dyDescent="0.55000000000000004">
      <c r="B5" s="214" t="s">
        <v>142</v>
      </c>
      <c r="C5" s="215"/>
      <c r="D5" s="215"/>
      <c r="E5" s="215"/>
      <c r="F5" s="215"/>
      <c r="G5" s="215"/>
      <c r="H5" s="215"/>
      <c r="I5" s="215"/>
      <c r="J5" s="215"/>
      <c r="K5" s="217"/>
    </row>
    <row r="6" spans="2:14" ht="14" x14ac:dyDescent="0.55000000000000004">
      <c r="B6" s="219" t="s">
        <v>86</v>
      </c>
      <c r="C6" s="215"/>
      <c r="D6" s="215"/>
      <c r="E6" s="215"/>
      <c r="F6" s="215"/>
      <c r="G6" s="215"/>
      <c r="H6" s="215"/>
      <c r="I6" s="215"/>
      <c r="J6" s="215"/>
      <c r="K6" s="217"/>
    </row>
    <row r="7" spans="2:14" ht="14" x14ac:dyDescent="0.55000000000000004">
      <c r="B7" s="219" t="s">
        <v>87</v>
      </c>
      <c r="C7" s="215"/>
      <c r="D7" s="215"/>
      <c r="E7" s="215"/>
      <c r="F7" s="215"/>
      <c r="G7" s="215"/>
      <c r="H7" s="215"/>
      <c r="I7" s="215"/>
      <c r="J7" s="215"/>
      <c r="K7" s="217"/>
    </row>
    <row r="8" spans="2:14" ht="14" x14ac:dyDescent="0.55000000000000004">
      <c r="B8" s="214" t="s">
        <v>143</v>
      </c>
      <c r="C8" s="215"/>
      <c r="D8" s="215"/>
      <c r="E8" s="215"/>
      <c r="F8" s="215"/>
      <c r="G8" s="215"/>
      <c r="H8" s="215"/>
      <c r="I8" s="215"/>
      <c r="J8" s="215"/>
      <c r="K8" s="217"/>
    </row>
    <row r="9" spans="2:14" ht="14" x14ac:dyDescent="0.55000000000000004">
      <c r="B9" s="220" t="s">
        <v>88</v>
      </c>
      <c r="C9" s="215"/>
      <c r="D9" s="215"/>
      <c r="E9" s="215"/>
      <c r="F9" s="215"/>
      <c r="G9" s="215"/>
      <c r="H9" s="215"/>
      <c r="I9" s="215"/>
      <c r="J9" s="215"/>
      <c r="K9" s="217"/>
    </row>
    <row r="10" spans="2:14" ht="14" x14ac:dyDescent="0.55000000000000004">
      <c r="B10" s="220" t="s">
        <v>55</v>
      </c>
      <c r="C10" s="215"/>
      <c r="D10" s="215"/>
      <c r="E10" s="215"/>
      <c r="F10" s="215"/>
      <c r="G10" s="215"/>
      <c r="H10" s="215"/>
      <c r="I10" s="215"/>
      <c r="J10" s="215"/>
      <c r="K10" s="217"/>
    </row>
    <row r="11" spans="2:14" ht="18" customHeight="1" thickBot="1" x14ac:dyDescent="0.6">
      <c r="B11" s="221" t="s">
        <v>56</v>
      </c>
      <c r="C11" s="222"/>
      <c r="D11" s="222"/>
      <c r="E11" s="222"/>
      <c r="F11" s="222"/>
      <c r="G11" s="222"/>
      <c r="H11" s="222"/>
      <c r="I11" s="222"/>
      <c r="J11" s="222"/>
      <c r="K11" s="223"/>
    </row>
    <row r="12" spans="2:14" ht="8" customHeight="1" x14ac:dyDescent="0.55000000000000004">
      <c r="B12" s="146"/>
    </row>
    <row r="13" spans="2:14" ht="14" x14ac:dyDescent="0.55000000000000004">
      <c r="B13" s="146"/>
      <c r="E13" s="147"/>
      <c r="F13" s="145" t="s">
        <v>89</v>
      </c>
    </row>
    <row r="14" spans="2:14" ht="6" customHeight="1" x14ac:dyDescent="0.55000000000000004">
      <c r="B14" s="146"/>
    </row>
    <row r="15" spans="2:14" ht="14" x14ac:dyDescent="0.55000000000000004">
      <c r="B15" s="146"/>
      <c r="E15" s="148" t="s">
        <v>90</v>
      </c>
      <c r="F15" s="145" t="s">
        <v>91</v>
      </c>
    </row>
    <row r="16" spans="2:14" ht="10" customHeight="1" x14ac:dyDescent="0.55000000000000004">
      <c r="B16" s="146"/>
    </row>
    <row r="17" spans="2:11" ht="14" x14ac:dyDescent="0.55000000000000004">
      <c r="B17" s="146"/>
      <c r="E17" s="149" t="s">
        <v>92</v>
      </c>
      <c r="F17" s="145" t="s">
        <v>93</v>
      </c>
      <c r="H17" s="150" t="s">
        <v>94</v>
      </c>
      <c r="I17" s="145" t="s">
        <v>110</v>
      </c>
    </row>
    <row r="18" spans="2:11" ht="7.5" customHeight="1" x14ac:dyDescent="0.55000000000000004">
      <c r="B18" s="146"/>
    </row>
    <row r="19" spans="2:11" x14ac:dyDescent="0.55000000000000004">
      <c r="E19" s="151" t="s">
        <v>95</v>
      </c>
      <c r="F19" s="145" t="s">
        <v>96</v>
      </c>
      <c r="I19" s="152" t="s">
        <v>111</v>
      </c>
    </row>
    <row r="22" spans="2:11" ht="14" x14ac:dyDescent="0.55000000000000004">
      <c r="B22" s="399" t="s">
        <v>97</v>
      </c>
      <c r="C22" s="399"/>
      <c r="D22" s="399"/>
    </row>
    <row r="23" spans="2:11" ht="13.5" thickBot="1" x14ac:dyDescent="0.6">
      <c r="B23" s="153"/>
      <c r="C23" s="153"/>
      <c r="D23" s="153"/>
    </row>
    <row r="24" spans="2:11" ht="21.65" customHeight="1" x14ac:dyDescent="0.55000000000000004">
      <c r="B24" s="400"/>
      <c r="C24" s="401"/>
      <c r="D24" s="402"/>
      <c r="E24" s="224" t="s">
        <v>144</v>
      </c>
      <c r="F24" s="409"/>
      <c r="G24" s="225">
        <v>1</v>
      </c>
      <c r="H24" s="226">
        <v>2</v>
      </c>
      <c r="I24" s="225">
        <v>3</v>
      </c>
      <c r="J24" s="225">
        <v>4</v>
      </c>
      <c r="K24" s="225">
        <v>5</v>
      </c>
    </row>
    <row r="25" spans="2:11" ht="18" customHeight="1" x14ac:dyDescent="0.55000000000000004">
      <c r="B25" s="403"/>
      <c r="C25" s="404"/>
      <c r="D25" s="405"/>
      <c r="E25" s="227" t="s">
        <v>145</v>
      </c>
      <c r="F25" s="410"/>
      <c r="G25" s="229" t="s">
        <v>57</v>
      </c>
      <c r="H25" s="230" t="s">
        <v>57</v>
      </c>
      <c r="I25" s="229" t="s">
        <v>57</v>
      </c>
      <c r="J25" s="229" t="s">
        <v>57</v>
      </c>
      <c r="K25" s="229" t="s">
        <v>57</v>
      </c>
    </row>
    <row r="26" spans="2:11" ht="18" customHeight="1" x14ac:dyDescent="0.55000000000000004">
      <c r="B26" s="403"/>
      <c r="C26" s="404"/>
      <c r="D26" s="405"/>
      <c r="E26" s="231" t="s">
        <v>146</v>
      </c>
      <c r="F26" s="410"/>
      <c r="G26" s="228" t="s">
        <v>146</v>
      </c>
      <c r="H26" s="228" t="s">
        <v>146</v>
      </c>
      <c r="I26" s="228" t="s">
        <v>146</v>
      </c>
      <c r="J26" s="228" t="s">
        <v>146</v>
      </c>
      <c r="K26" s="228" t="s">
        <v>146</v>
      </c>
    </row>
    <row r="27" spans="2:11" ht="18.5" customHeight="1" thickBot="1" x14ac:dyDescent="0.6">
      <c r="B27" s="406"/>
      <c r="C27" s="407"/>
      <c r="D27" s="408"/>
      <c r="E27" s="195"/>
      <c r="F27" s="411"/>
      <c r="G27" s="154"/>
      <c r="H27" s="155"/>
      <c r="I27" s="156"/>
      <c r="J27" s="156"/>
      <c r="K27" s="156"/>
    </row>
    <row r="28" spans="2:11" ht="20.149999999999999" customHeight="1" x14ac:dyDescent="0.55000000000000004">
      <c r="B28" s="412" t="s">
        <v>98</v>
      </c>
      <c r="C28" s="413"/>
      <c r="D28" s="157"/>
      <c r="E28" s="235">
        <v>100000000</v>
      </c>
      <c r="F28" s="236"/>
      <c r="G28" s="237">
        <v>103000000</v>
      </c>
      <c r="H28" s="235">
        <v>109000000</v>
      </c>
      <c r="I28" s="235">
        <v>116000000</v>
      </c>
      <c r="J28" s="235">
        <v>123000000</v>
      </c>
      <c r="K28" s="237">
        <v>130000000</v>
      </c>
    </row>
    <row r="29" spans="2:11" ht="20.149999999999999" customHeight="1" x14ac:dyDescent="0.55000000000000004">
      <c r="B29" s="414" t="s">
        <v>99</v>
      </c>
      <c r="C29" s="415"/>
      <c r="D29" s="158"/>
      <c r="E29" s="238">
        <v>30000000</v>
      </c>
      <c r="F29" s="239"/>
      <c r="G29" s="238">
        <v>30000000</v>
      </c>
      <c r="H29" s="238">
        <v>33000000</v>
      </c>
      <c r="I29" s="238">
        <v>35000000</v>
      </c>
      <c r="J29" s="238">
        <v>37000000</v>
      </c>
      <c r="K29" s="238">
        <v>39000000</v>
      </c>
    </row>
    <row r="30" spans="2:11" ht="20.149999999999999" customHeight="1" x14ac:dyDescent="0.55000000000000004">
      <c r="B30" s="416" t="s">
        <v>100</v>
      </c>
      <c r="C30" s="417"/>
      <c r="D30" s="184"/>
      <c r="E30" s="240">
        <f>E28-E29</f>
        <v>70000000</v>
      </c>
      <c r="F30" s="241"/>
      <c r="G30" s="242">
        <f>G28-G29</f>
        <v>73000000</v>
      </c>
      <c r="H30" s="242">
        <f>H28-H29</f>
        <v>76000000</v>
      </c>
      <c r="I30" s="242">
        <f>I28-I29</f>
        <v>81000000</v>
      </c>
      <c r="J30" s="242">
        <f>J28-J29</f>
        <v>86000000</v>
      </c>
      <c r="K30" s="242">
        <f>K28-K29</f>
        <v>91000000</v>
      </c>
    </row>
    <row r="31" spans="2:11" ht="20.149999999999999" customHeight="1" thickBot="1" x14ac:dyDescent="0.6">
      <c r="B31" s="416" t="s">
        <v>150</v>
      </c>
      <c r="C31" s="417"/>
      <c r="D31" s="184"/>
      <c r="E31" s="238">
        <v>60000000</v>
      </c>
      <c r="F31" s="239"/>
      <c r="G31" s="243">
        <f>$E$31+G36+(G42-$E$42)</f>
        <v>62000000</v>
      </c>
      <c r="H31" s="243">
        <f>$E$31+H36+(H42-$E$42)</f>
        <v>63000000</v>
      </c>
      <c r="I31" s="243">
        <f>$E$31+I36+(I42-$E$42)</f>
        <v>65000000</v>
      </c>
      <c r="J31" s="243">
        <f>$E$31+J36+(J42-$E$42)</f>
        <v>66000000</v>
      </c>
      <c r="K31" s="243">
        <f>$E$31+K36+(K42-$E$42)</f>
        <v>67000000</v>
      </c>
    </row>
    <row r="32" spans="2:11" ht="24" customHeight="1" thickBot="1" x14ac:dyDescent="0.6">
      <c r="B32" s="418" t="s">
        <v>58</v>
      </c>
      <c r="C32" s="419"/>
      <c r="D32" s="159"/>
      <c r="E32" s="244">
        <f>E30-E31</f>
        <v>10000000</v>
      </c>
      <c r="F32" s="245"/>
      <c r="G32" s="246">
        <f>G30-G31</f>
        <v>11000000</v>
      </c>
      <c r="H32" s="246">
        <f>H30-H31</f>
        <v>13000000</v>
      </c>
      <c r="I32" s="246">
        <f>I30-I31</f>
        <v>16000000</v>
      </c>
      <c r="J32" s="246">
        <f>J30-J31</f>
        <v>20000000</v>
      </c>
      <c r="K32" s="246">
        <f>K30-K31</f>
        <v>24000000</v>
      </c>
    </row>
    <row r="33" spans="2:11" ht="24" customHeight="1" x14ac:dyDescent="0.55000000000000004">
      <c r="B33" s="420" t="s">
        <v>147</v>
      </c>
      <c r="C33" s="377"/>
      <c r="D33" s="160"/>
      <c r="E33" s="247">
        <v>33000000</v>
      </c>
      <c r="F33" s="248"/>
      <c r="G33" s="247">
        <v>34000000</v>
      </c>
      <c r="H33" s="247">
        <v>35000000</v>
      </c>
      <c r="I33" s="247">
        <v>36000000</v>
      </c>
      <c r="J33" s="247">
        <v>37000000</v>
      </c>
      <c r="K33" s="247">
        <v>38000000</v>
      </c>
    </row>
    <row r="34" spans="2:11" ht="24" customHeight="1" x14ac:dyDescent="0.55000000000000004">
      <c r="B34" s="421" t="s">
        <v>148</v>
      </c>
      <c r="C34" s="422"/>
      <c r="D34" s="161"/>
      <c r="E34" s="249">
        <f>E35+E36</f>
        <v>3000000</v>
      </c>
      <c r="F34" s="241"/>
      <c r="G34" s="250">
        <f>G35+G36</f>
        <v>4000000</v>
      </c>
      <c r="H34" s="250">
        <f>H35+H36</f>
        <v>4000000</v>
      </c>
      <c r="I34" s="250">
        <f>I35+I36</f>
        <v>4000000</v>
      </c>
      <c r="J34" s="250">
        <f>J35+J36</f>
        <v>4000000</v>
      </c>
      <c r="K34" s="250">
        <f>K35+K36</f>
        <v>4000000</v>
      </c>
    </row>
    <row r="35" spans="2:11" ht="24" customHeight="1" x14ac:dyDescent="0.55000000000000004">
      <c r="B35" s="162" t="s">
        <v>101</v>
      </c>
      <c r="C35" s="163"/>
      <c r="D35" s="164"/>
      <c r="E35" s="251">
        <v>3000000</v>
      </c>
      <c r="F35" s="248"/>
      <c r="G35" s="251">
        <v>3000000</v>
      </c>
      <c r="H35" s="251">
        <v>3000000</v>
      </c>
      <c r="I35" s="251">
        <v>3000000</v>
      </c>
      <c r="J35" s="251">
        <v>3000000</v>
      </c>
      <c r="K35" s="251">
        <v>3000000</v>
      </c>
    </row>
    <row r="36" spans="2:11" ht="24" customHeight="1" x14ac:dyDescent="0.55000000000000004">
      <c r="B36" s="165" t="s">
        <v>102</v>
      </c>
      <c r="C36" s="163"/>
      <c r="D36" s="164"/>
      <c r="E36" s="251">
        <v>0</v>
      </c>
      <c r="F36" s="248"/>
      <c r="G36" s="251">
        <v>1000000</v>
      </c>
      <c r="H36" s="251">
        <v>1000000</v>
      </c>
      <c r="I36" s="251">
        <v>1000000</v>
      </c>
      <c r="J36" s="251">
        <v>1000000</v>
      </c>
      <c r="K36" s="251">
        <v>1000000</v>
      </c>
    </row>
    <row r="37" spans="2:11" ht="24" customHeight="1" x14ac:dyDescent="0.55000000000000004">
      <c r="B37" s="423" t="s">
        <v>103</v>
      </c>
      <c r="C37" s="424"/>
      <c r="D37" s="425"/>
      <c r="E37" s="252">
        <f>E32+E33+E34</f>
        <v>46000000</v>
      </c>
      <c r="F37" s="253"/>
      <c r="G37" s="254">
        <f>G32+G33+G34</f>
        <v>49000000</v>
      </c>
      <c r="H37" s="255">
        <f>H32+H33+H34</f>
        <v>52000000</v>
      </c>
      <c r="I37" s="254">
        <f>I32+I33+I34</f>
        <v>56000000</v>
      </c>
      <c r="J37" s="254">
        <f>J32+J33+J34</f>
        <v>61000000</v>
      </c>
      <c r="K37" s="254">
        <f>K32+K33+K34</f>
        <v>66000000</v>
      </c>
    </row>
    <row r="38" spans="2:11" ht="24" customHeight="1" x14ac:dyDescent="0.55000000000000004">
      <c r="B38" s="166" t="s">
        <v>104</v>
      </c>
      <c r="C38" s="185"/>
      <c r="D38" s="186"/>
      <c r="E38" s="256"/>
      <c r="F38" s="257"/>
      <c r="G38" s="258">
        <f>ROUNDDOWN(((G37/$E$37)^(1/G24)-1)*100,2)</f>
        <v>6.52</v>
      </c>
      <c r="H38" s="258">
        <f>ROUNDDOWN(((H37/$E$37)^(1/H24)-1)*100,2)</f>
        <v>6.32</v>
      </c>
      <c r="I38" s="258">
        <f>ROUNDDOWN(((I37/$E$37)^(1/I24)-1)*100,2)</f>
        <v>6.77</v>
      </c>
      <c r="J38" s="258">
        <f>ROUNDDOWN(((J37/$E$37)^(1/J24)-1)*100,2)</f>
        <v>7.31</v>
      </c>
      <c r="K38" s="258">
        <f>ROUNDDOWN(((K37/$E$37)^(1/K24)-1)*100,2)</f>
        <v>7.48</v>
      </c>
    </row>
    <row r="39" spans="2:11" ht="24" customHeight="1" x14ac:dyDescent="0.55000000000000004">
      <c r="B39" s="396" t="s">
        <v>112</v>
      </c>
      <c r="C39" s="397"/>
      <c r="D39" s="398"/>
      <c r="E39" s="259">
        <f>ROUNDUP((E37/(E49+E50)),2)</f>
        <v>7666666.6699999999</v>
      </c>
      <c r="F39" s="260"/>
      <c r="G39" s="259">
        <f>ROUNDUP((G37/(G49+G50)),2)</f>
        <v>8166666.6699999999</v>
      </c>
      <c r="H39" s="261">
        <f>ROUNDUP((H37/(H49+H50)),2)</f>
        <v>8666666.6699999999</v>
      </c>
      <c r="I39" s="259">
        <f>ROUNDUP((I37/(I49+I50)),2)</f>
        <v>9333333.3399999999</v>
      </c>
      <c r="J39" s="259">
        <f>ROUNDUP((J37/(J49+J50)),2)</f>
        <v>10166666.67</v>
      </c>
      <c r="K39" s="259">
        <f>ROUNDUP((K37/(K49+K50)),2)</f>
        <v>11000000</v>
      </c>
    </row>
    <row r="40" spans="2:11" ht="24" customHeight="1" x14ac:dyDescent="0.55000000000000004">
      <c r="B40" s="382" t="s">
        <v>105</v>
      </c>
      <c r="C40" s="383"/>
      <c r="D40" s="384"/>
      <c r="E40" s="262"/>
      <c r="F40" s="263"/>
      <c r="G40" s="259">
        <f>ROUNDUP(($E$37+(ABS($E$37)*1.04^G24-ABS($E$37)))/($E$49+$E$50),0)</f>
        <v>7973334</v>
      </c>
      <c r="H40" s="259">
        <f>ROUNDUP(($E$37+(ABS($E$37)*1.04^H24-ABS($E$37)))/($E$49+$E$50),0)</f>
        <v>8292267</v>
      </c>
      <c r="I40" s="259">
        <f>ROUNDUP(($E$37+(ABS($E$37)*1.04^I24-ABS($E$37)))/($E$49+$E$50),0)</f>
        <v>8623958</v>
      </c>
      <c r="J40" s="259">
        <f>ROUNDUP(($E$37+(ABS($E$37)*1.04^J24-ABS($E$37)))/($E$49+$E$50),0)</f>
        <v>8968916</v>
      </c>
      <c r="K40" s="259">
        <f>ROUNDUP(($E$37+(ABS($E$37)*1.04^K24-ABS($E$37)))/($E$49+$E$50),0)</f>
        <v>9327673</v>
      </c>
    </row>
    <row r="41" spans="2:11" ht="24" customHeight="1" x14ac:dyDescent="0.55000000000000004">
      <c r="B41" s="167" t="s">
        <v>125</v>
      </c>
      <c r="C41" s="182"/>
      <c r="D41" s="183"/>
      <c r="E41" s="256"/>
      <c r="F41" s="257"/>
      <c r="G41" s="258">
        <f>ROUNDDOWN(((G39/$E$39)^(1/G24)-1)*100,2)</f>
        <v>6.52</v>
      </c>
      <c r="H41" s="258">
        <f>ROUNDDOWN(((H39/$E$39)^(1/H24)-1)*100,2)</f>
        <v>6.32</v>
      </c>
      <c r="I41" s="258">
        <f>ROUNDDOWN(((I39/$E$39)^(1/I24)-1)*100,2)</f>
        <v>6.77</v>
      </c>
      <c r="J41" s="258">
        <f>ROUNDDOWN(((J39/$E$39)^(1/J24)-1)*100,2)</f>
        <v>7.31</v>
      </c>
      <c r="K41" s="258">
        <f>ROUNDDOWN(((K39/$E$39)^(1/K24)-1)*100,2)</f>
        <v>7.48</v>
      </c>
    </row>
    <row r="42" spans="2:11" ht="24" customHeight="1" thickBot="1" x14ac:dyDescent="0.6">
      <c r="B42" s="385" t="s">
        <v>129</v>
      </c>
      <c r="C42" s="386"/>
      <c r="D42" s="387"/>
      <c r="E42" s="264">
        <f>E43+E44</f>
        <v>30000000</v>
      </c>
      <c r="F42" s="265"/>
      <c r="G42" s="264">
        <f>G43+G44</f>
        <v>31000000</v>
      </c>
      <c r="H42" s="266">
        <f>H43+H44</f>
        <v>32000000</v>
      </c>
      <c r="I42" s="264">
        <f>I43+I44</f>
        <v>34000000</v>
      </c>
      <c r="J42" s="267">
        <f>J43+J44</f>
        <v>35000000</v>
      </c>
      <c r="K42" s="267">
        <f>K43+K44</f>
        <v>36000000</v>
      </c>
    </row>
    <row r="43" spans="2:11" ht="24" customHeight="1" x14ac:dyDescent="0.55000000000000004">
      <c r="B43" s="388" t="s">
        <v>59</v>
      </c>
      <c r="C43" s="389"/>
      <c r="D43" s="168"/>
      <c r="E43" s="268">
        <v>10000000</v>
      </c>
      <c r="F43" s="269"/>
      <c r="G43" s="268">
        <v>10000000</v>
      </c>
      <c r="H43" s="268">
        <v>10000000</v>
      </c>
      <c r="I43" s="268">
        <v>11000000</v>
      </c>
      <c r="J43" s="268">
        <v>11000000</v>
      </c>
      <c r="K43" s="268">
        <v>11000000</v>
      </c>
    </row>
    <row r="44" spans="2:11" ht="24" customHeight="1" thickBot="1" x14ac:dyDescent="0.6">
      <c r="B44" s="390" t="s">
        <v>60</v>
      </c>
      <c r="C44" s="391"/>
      <c r="D44" s="169"/>
      <c r="E44" s="270">
        <v>20000000</v>
      </c>
      <c r="F44" s="271"/>
      <c r="G44" s="270">
        <v>21000000</v>
      </c>
      <c r="H44" s="270">
        <v>22000000</v>
      </c>
      <c r="I44" s="270">
        <v>23000000</v>
      </c>
      <c r="J44" s="270">
        <v>24000000</v>
      </c>
      <c r="K44" s="270">
        <v>25000000</v>
      </c>
    </row>
    <row r="45" spans="2:11" ht="18.649999999999999" customHeight="1" x14ac:dyDescent="0.55000000000000004">
      <c r="B45" s="392" t="s">
        <v>124</v>
      </c>
      <c r="C45" s="393"/>
      <c r="D45" s="170"/>
      <c r="E45" s="272"/>
      <c r="F45" s="273"/>
      <c r="G45" s="274">
        <f>ROUNDDOWN(((G42/$E$42)^(1/G24)-1)*100,2)</f>
        <v>3.33</v>
      </c>
      <c r="H45" s="275">
        <f>ROUNDDOWN(((H42/$E$42)^(1/H24)-1)*100,2)</f>
        <v>3.27</v>
      </c>
      <c r="I45" s="274">
        <f>ROUNDDOWN(((I42/$E$42)^(1/I24)-1)*100,2)</f>
        <v>4.26</v>
      </c>
      <c r="J45" s="274">
        <f>ROUNDDOWN(((J42/$E$42)^(1/J24)-1)*100,2)</f>
        <v>3.92</v>
      </c>
      <c r="K45" s="276">
        <f>ROUNDDOWN(((K42/$E$42)^(1/K24)-1)*100,2)</f>
        <v>3.71</v>
      </c>
    </row>
    <row r="46" spans="2:11" x14ac:dyDescent="0.55000000000000004">
      <c r="B46" s="394" t="s">
        <v>61</v>
      </c>
      <c r="C46" s="171" t="s">
        <v>62</v>
      </c>
      <c r="D46" s="172">
        <v>0.02</v>
      </c>
      <c r="E46" s="277"/>
      <c r="F46" s="278"/>
      <c r="G46" s="279">
        <f t="shared" ref="G46:K48" si="0">$E$42*(1+$D46)^G$24</f>
        <v>30600000</v>
      </c>
      <c r="H46" s="280">
        <f t="shared" si="0"/>
        <v>31212000</v>
      </c>
      <c r="I46" s="279">
        <f t="shared" si="0"/>
        <v>31836239.999999996</v>
      </c>
      <c r="J46" s="279">
        <f t="shared" si="0"/>
        <v>32472964.800000001</v>
      </c>
      <c r="K46" s="281">
        <f t="shared" si="0"/>
        <v>33122424.096000001</v>
      </c>
    </row>
    <row r="47" spans="2:11" x14ac:dyDescent="0.55000000000000004">
      <c r="B47" s="394"/>
      <c r="C47" s="173" t="s">
        <v>63</v>
      </c>
      <c r="D47" s="174">
        <v>0.04</v>
      </c>
      <c r="E47" s="282"/>
      <c r="F47" s="283"/>
      <c r="G47" s="280">
        <f t="shared" si="0"/>
        <v>31200000</v>
      </c>
      <c r="H47" s="280">
        <f t="shared" si="0"/>
        <v>32448000.000000004</v>
      </c>
      <c r="I47" s="280">
        <f t="shared" si="0"/>
        <v>33745920</v>
      </c>
      <c r="J47" s="280">
        <f t="shared" si="0"/>
        <v>35095756.800000004</v>
      </c>
      <c r="K47" s="284">
        <f t="shared" si="0"/>
        <v>36499587.072000012</v>
      </c>
    </row>
    <row r="48" spans="2:11" ht="13.5" thickBot="1" x14ac:dyDescent="0.6">
      <c r="B48" s="395"/>
      <c r="C48" s="175" t="s">
        <v>64</v>
      </c>
      <c r="D48" s="176">
        <v>0.06</v>
      </c>
      <c r="E48" s="285"/>
      <c r="F48" s="286"/>
      <c r="G48" s="287">
        <f t="shared" si="0"/>
        <v>31800000</v>
      </c>
      <c r="H48" s="287">
        <f t="shared" si="0"/>
        <v>33708000.000000007</v>
      </c>
      <c r="I48" s="287">
        <f t="shared" si="0"/>
        <v>35730480.000000007</v>
      </c>
      <c r="J48" s="287">
        <f t="shared" si="0"/>
        <v>37874308.800000012</v>
      </c>
      <c r="K48" s="288">
        <f t="shared" si="0"/>
        <v>40146767.328000017</v>
      </c>
    </row>
    <row r="49" spans="2:11" ht="28.5" customHeight="1" x14ac:dyDescent="0.55000000000000004">
      <c r="B49" s="376" t="s">
        <v>106</v>
      </c>
      <c r="C49" s="377"/>
      <c r="D49" s="160"/>
      <c r="E49" s="289">
        <v>1</v>
      </c>
      <c r="F49" s="290"/>
      <c r="G49" s="291">
        <v>1</v>
      </c>
      <c r="H49" s="291">
        <v>1</v>
      </c>
      <c r="I49" s="291">
        <v>1</v>
      </c>
      <c r="J49" s="291">
        <v>1</v>
      </c>
      <c r="K49" s="292">
        <v>1</v>
      </c>
    </row>
    <row r="50" spans="2:11" ht="28.5" customHeight="1" thickBot="1" x14ac:dyDescent="0.6">
      <c r="B50" s="378" t="s">
        <v>123</v>
      </c>
      <c r="C50" s="379"/>
      <c r="D50" s="177"/>
      <c r="E50" s="293">
        <v>5</v>
      </c>
      <c r="F50" s="294"/>
      <c r="G50" s="295">
        <v>5</v>
      </c>
      <c r="H50" s="295">
        <v>5</v>
      </c>
      <c r="I50" s="295">
        <v>5</v>
      </c>
      <c r="J50" s="295">
        <v>5</v>
      </c>
      <c r="K50" s="296">
        <v>5</v>
      </c>
    </row>
    <row r="51" spans="2:11" ht="27.75" customHeight="1" x14ac:dyDescent="0.55000000000000004">
      <c r="B51" s="178" t="s">
        <v>126</v>
      </c>
      <c r="C51" s="179" t="s">
        <v>122</v>
      </c>
      <c r="D51" s="180"/>
      <c r="E51" s="254">
        <f>ROUNDDOWN(E44/E50,2)</f>
        <v>4000000</v>
      </c>
      <c r="F51" s="297"/>
      <c r="G51" s="298">
        <f>ROUNDDOWN(G44/G50,2)</f>
        <v>4200000</v>
      </c>
      <c r="H51" s="299">
        <f>ROUNDDOWN(H44/H50,2)</f>
        <v>4400000</v>
      </c>
      <c r="I51" s="298">
        <f>ROUNDDOWN(I44/I50,2)</f>
        <v>4600000</v>
      </c>
      <c r="J51" s="298">
        <f>ROUNDDOWN(J44/J50,2)</f>
        <v>4800000</v>
      </c>
      <c r="K51" s="298">
        <f>ROUNDDOWN(K44/K50,2)</f>
        <v>5000000</v>
      </c>
    </row>
    <row r="52" spans="2:11" ht="27.75" customHeight="1" thickBot="1" x14ac:dyDescent="0.6">
      <c r="B52" s="380" t="s">
        <v>127</v>
      </c>
      <c r="C52" s="381"/>
      <c r="D52" s="187"/>
      <c r="E52" s="300"/>
      <c r="F52" s="301"/>
      <c r="G52" s="302">
        <f>ROUNDDOWN(((G51/$E$51)^(1/G24)-1)*100,2)</f>
        <v>5</v>
      </c>
      <c r="H52" s="303">
        <f>ROUNDDOWN(((H51/$E$51)^(1/H24)-1)*100,2)</f>
        <v>4.88</v>
      </c>
      <c r="I52" s="302">
        <f>ROUNDDOWN(((I51/$E$51)^(1/I24)-1)*100,2)</f>
        <v>4.76</v>
      </c>
      <c r="J52" s="302">
        <f>ROUNDDOWN(((J51/$E$51)^(1/J24)-1)*100,2)</f>
        <v>4.66</v>
      </c>
      <c r="K52" s="302">
        <f>ROUNDDOWN(((K51/$E$51)^(1/K24)-1)*100,2)</f>
        <v>4.5599999999999996</v>
      </c>
    </row>
    <row r="53" spans="2:11" x14ac:dyDescent="0.55000000000000004">
      <c r="G53" s="181"/>
    </row>
    <row r="54" spans="2:11" x14ac:dyDescent="0.55000000000000004">
      <c r="B54" s="145" t="s">
        <v>131</v>
      </c>
      <c r="G54" s="181"/>
    </row>
    <row r="55" spans="2:11" x14ac:dyDescent="0.55000000000000004">
      <c r="B55" s="145" t="s">
        <v>121</v>
      </c>
      <c r="G55" s="181"/>
    </row>
    <row r="56" spans="2:11" x14ac:dyDescent="0.55000000000000004">
      <c r="B56" s="145" t="s">
        <v>120</v>
      </c>
      <c r="G56" s="181"/>
    </row>
    <row r="57" spans="2:11" x14ac:dyDescent="0.55000000000000004">
      <c r="G57" s="181"/>
    </row>
    <row r="58" spans="2:11" x14ac:dyDescent="0.55000000000000004">
      <c r="G58" s="181"/>
    </row>
    <row r="59" spans="2:11" x14ac:dyDescent="0.55000000000000004">
      <c r="B59" s="145" t="s">
        <v>119</v>
      </c>
      <c r="G59" s="181"/>
    </row>
    <row r="60" spans="2:11" x14ac:dyDescent="0.55000000000000004">
      <c r="B60" s="145" t="s">
        <v>130</v>
      </c>
      <c r="G60" s="181"/>
    </row>
    <row r="61" spans="2:11" x14ac:dyDescent="0.55000000000000004">
      <c r="B61" s="145" t="s">
        <v>118</v>
      </c>
      <c r="G61" s="181"/>
    </row>
    <row r="62" spans="2:11" x14ac:dyDescent="0.55000000000000004">
      <c r="G62" s="181"/>
    </row>
    <row r="63" spans="2:11" x14ac:dyDescent="0.55000000000000004">
      <c r="B63" s="145" t="s">
        <v>107</v>
      </c>
      <c r="G63" s="181"/>
    </row>
    <row r="64" spans="2:11" x14ac:dyDescent="0.55000000000000004">
      <c r="B64" s="145" t="s">
        <v>108</v>
      </c>
    </row>
    <row r="65" spans="2:2" x14ac:dyDescent="0.55000000000000004">
      <c r="B65" s="145" t="s">
        <v>109</v>
      </c>
    </row>
    <row r="67" spans="2:2" x14ac:dyDescent="0.55000000000000004">
      <c r="B67" s="234" t="s">
        <v>155</v>
      </c>
    </row>
    <row r="68" spans="2:2" x14ac:dyDescent="0.55000000000000004">
      <c r="B68" s="145" t="s">
        <v>117</v>
      </c>
    </row>
    <row r="69" spans="2:2" x14ac:dyDescent="0.55000000000000004">
      <c r="B69" s="145" t="s">
        <v>116</v>
      </c>
    </row>
    <row r="70" spans="2:2" x14ac:dyDescent="0.55000000000000004">
      <c r="B70" s="145" t="s">
        <v>115</v>
      </c>
    </row>
    <row r="71" spans="2:2" x14ac:dyDescent="0.55000000000000004">
      <c r="B71" s="145" t="s">
        <v>114</v>
      </c>
    </row>
    <row r="73" spans="2:2" x14ac:dyDescent="0.55000000000000004">
      <c r="B73" s="145" t="s">
        <v>113</v>
      </c>
    </row>
    <row r="74" spans="2:2" x14ac:dyDescent="0.55000000000000004">
      <c r="B74" s="145" t="s">
        <v>149</v>
      </c>
    </row>
    <row r="77" spans="2:2" s="188" customFormat="1" ht="16" x14ac:dyDescent="0.55000000000000004">
      <c r="B77" s="188" t="s">
        <v>128</v>
      </c>
    </row>
  </sheetData>
  <sheetProtection algorithmName="SHA-512" hashValue="/WUnK+ffKlh40ZHFreTHK7qwvAtu58tnMiNX9Q8aNWTMVpznnqVPJ2M3/TwcAwtHkGbfDYJN2UEmK6LRH/b5KA==" saltValue="ibqEqGLqw8/R80907/volg==" spinCount="100000" sheet="1" objects="1" scenarios="1"/>
  <protectedRanges>
    <protectedRange sqref="E31:K31 E33:K33 E35:K36 E43:K44 E49:K50 E28:K29" name="範囲1"/>
  </protectedRanges>
  <mergeCells count="21">
    <mergeCell ref="B39:D39"/>
    <mergeCell ref="B22:D22"/>
    <mergeCell ref="B24:D27"/>
    <mergeCell ref="F24:F27"/>
    <mergeCell ref="B28:C28"/>
    <mergeCell ref="B29:C29"/>
    <mergeCell ref="B30:C30"/>
    <mergeCell ref="B31:C31"/>
    <mergeCell ref="B32:C32"/>
    <mergeCell ref="B33:C33"/>
    <mergeCell ref="B34:C34"/>
    <mergeCell ref="B37:D37"/>
    <mergeCell ref="B49:C49"/>
    <mergeCell ref="B50:C50"/>
    <mergeCell ref="B52:C52"/>
    <mergeCell ref="B40:D40"/>
    <mergeCell ref="B42:D42"/>
    <mergeCell ref="B43:C43"/>
    <mergeCell ref="B44:C44"/>
    <mergeCell ref="B45:C45"/>
    <mergeCell ref="B46:B48"/>
  </mergeCells>
  <phoneticPr fontId="1"/>
  <pageMargins left="0.25" right="0.25" top="0.75" bottom="0.75" header="0.3" footer="0.3"/>
  <pageSetup paperSize="9" scale="58" orientation="portrait" r:id="rId1"/>
  <rowBreaks count="1" manualBreakCount="1">
    <brk id="7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codeName="Sheet6">
    <tabColor theme="6" tint="0.79998168889431442"/>
  </sheetPr>
  <dimension ref="C1:I16"/>
  <sheetViews>
    <sheetView showGridLines="0" zoomScale="80" zoomScaleNormal="80" zoomScaleSheetLayoutView="85" workbookViewId="0">
      <selection activeCell="D14" sqref="D14"/>
    </sheetView>
  </sheetViews>
  <sheetFormatPr defaultColWidth="8.83203125" defaultRowHeight="18" x14ac:dyDescent="0.55000000000000004"/>
  <cols>
    <col min="1" max="2" width="3.83203125" customWidth="1"/>
    <col min="3" max="3" width="13.08203125" customWidth="1"/>
    <col min="4" max="4" width="14.08203125" customWidth="1"/>
    <col min="5" max="9" width="12.83203125" bestFit="1" customWidth="1"/>
  </cols>
  <sheetData>
    <row r="1" spans="3:9" x14ac:dyDescent="0.55000000000000004">
      <c r="C1" t="s">
        <v>75</v>
      </c>
    </row>
    <row r="2" spans="3:9" ht="18.5" thickBot="1" x14ac:dyDescent="0.6"/>
    <row r="3" spans="3:9" ht="33.65" customHeight="1" thickBot="1" x14ac:dyDescent="0.6">
      <c r="C3" s="124"/>
      <c r="D3" s="125" t="s">
        <v>76</v>
      </c>
      <c r="E3" s="125">
        <v>1</v>
      </c>
      <c r="F3" s="125">
        <v>2</v>
      </c>
      <c r="G3" s="125">
        <v>3</v>
      </c>
      <c r="H3" s="125">
        <v>4</v>
      </c>
      <c r="I3" s="126">
        <v>5</v>
      </c>
    </row>
    <row r="4" spans="3:9" hidden="1" x14ac:dyDescent="0.55000000000000004">
      <c r="C4" t="s">
        <v>77</v>
      </c>
      <c r="E4" s="127">
        <v>0.02</v>
      </c>
      <c r="F4" s="127">
        <f>(1+$E4)^$F3-1</f>
        <v>4.0399999999999991E-2</v>
      </c>
      <c r="G4" s="127">
        <f>(1+$E4)^G3-1</f>
        <v>6.1207999999999929E-2</v>
      </c>
      <c r="H4" s="127">
        <f>(1+$E4)^H3-1</f>
        <v>8.2432159999999977E-2</v>
      </c>
      <c r="I4" s="127">
        <f>(1+$E4)^I3-1</f>
        <v>0.10408080320000002</v>
      </c>
    </row>
    <row r="5" spans="3:9" hidden="1" x14ac:dyDescent="0.55000000000000004">
      <c r="D5" s="128">
        <v>1000</v>
      </c>
      <c r="E5" s="128">
        <f>$D5*((1+$E4)^E3)</f>
        <v>1020</v>
      </c>
      <c r="F5" s="128">
        <f>$D5*((1+$E4)^F3)</f>
        <v>1040.4000000000001</v>
      </c>
      <c r="G5" s="128">
        <f>$D5*((1+$E4)^G3)</f>
        <v>1061.2079999999999</v>
      </c>
      <c r="H5" s="128">
        <f>$D5*((1+$E4)^H3)</f>
        <v>1082.4321600000001</v>
      </c>
      <c r="I5" s="128">
        <f>$D5*((1+$E4)^I3)</f>
        <v>1104.0808032</v>
      </c>
    </row>
    <row r="6" spans="3:9" hidden="1" x14ac:dyDescent="0.55000000000000004">
      <c r="E6" s="127">
        <v>0.04</v>
      </c>
      <c r="F6" s="127">
        <f>(1+$E6)^F3-1</f>
        <v>8.1600000000000117E-2</v>
      </c>
      <c r="G6" s="127">
        <f>(1+$E6)^G3-1</f>
        <v>0.12486400000000009</v>
      </c>
      <c r="H6" s="127">
        <f>(1+$E6)^H3-1</f>
        <v>0.16985856000000021</v>
      </c>
      <c r="I6" s="127">
        <f>(1+$E6)^I3-1</f>
        <v>0.21665290240000035</v>
      </c>
    </row>
    <row r="7" spans="3:9" hidden="1" x14ac:dyDescent="0.55000000000000004">
      <c r="E7" s="127">
        <v>0.05</v>
      </c>
      <c r="F7" s="127">
        <f>(1+$E7)^F3-1</f>
        <v>0.10250000000000004</v>
      </c>
      <c r="G7" s="127">
        <f>(1+$E7)^G3-1</f>
        <v>0.15762500000000013</v>
      </c>
      <c r="H7" s="127">
        <f>(1+$E7)^H3-1</f>
        <v>0.21550625000000001</v>
      </c>
      <c r="I7" s="127">
        <f>(1+$E7)^I3-1</f>
        <v>0.27628156250000013</v>
      </c>
    </row>
    <row r="8" spans="3:9" hidden="1" x14ac:dyDescent="0.55000000000000004">
      <c r="E8" s="127">
        <v>0.06</v>
      </c>
      <c r="F8" s="127">
        <f>(1+$E8)^F3-1</f>
        <v>0.12360000000000015</v>
      </c>
      <c r="G8" s="127">
        <f>(1+$E8)^G3-1</f>
        <v>0.1910160000000003</v>
      </c>
      <c r="H8" s="127">
        <f>(1+$E8)^H3-1</f>
        <v>0.26247696000000031</v>
      </c>
      <c r="I8" s="127">
        <f>(1+$E8)^I3-1</f>
        <v>0.33822557760000049</v>
      </c>
    </row>
    <row r="9" spans="3:9" hidden="1" x14ac:dyDescent="0.55000000000000004">
      <c r="E9" s="127">
        <v>7.0000000000000007E-2</v>
      </c>
      <c r="F9" s="127">
        <f>(1+$E9)^F3-1</f>
        <v>0.14490000000000003</v>
      </c>
      <c r="G9" s="127">
        <f>(1+$E9)^G3-1</f>
        <v>0.2250430000000001</v>
      </c>
      <c r="H9" s="127">
        <f>(1+$E9)^H3-1</f>
        <v>0.31079601000000001</v>
      </c>
      <c r="I9" s="127">
        <f>(1+$E9)^I3-1</f>
        <v>0.40255173070000017</v>
      </c>
    </row>
    <row r="10" spans="3:9" hidden="1" x14ac:dyDescent="0.55000000000000004">
      <c r="E10" s="127">
        <v>0.08</v>
      </c>
      <c r="F10" s="127">
        <f>(1+$E10)^F3-1</f>
        <v>0.1664000000000001</v>
      </c>
      <c r="G10" s="127">
        <f>(1+$E10)^G3-1</f>
        <v>0.25971200000000016</v>
      </c>
      <c r="H10" s="127">
        <f>(1+$E10)^H3-1</f>
        <v>0.3604889600000003</v>
      </c>
      <c r="I10" s="127">
        <f>(1+$E10)^I3-1</f>
        <v>0.46932807680000033</v>
      </c>
    </row>
    <row r="11" spans="3:9" hidden="1" x14ac:dyDescent="0.55000000000000004">
      <c r="E11" s="127">
        <v>0.09</v>
      </c>
      <c r="F11" s="127">
        <f>(1+$E11)^F3-1</f>
        <v>0.18810000000000016</v>
      </c>
      <c r="G11" s="127">
        <f>(1+$E11)^G3-1</f>
        <v>0.29502900000000021</v>
      </c>
      <c r="H11" s="127">
        <f>(1+$E11)^H3-1</f>
        <v>0.41158161000000026</v>
      </c>
      <c r="I11" s="127">
        <f>(1+$E11)^I3-1</f>
        <v>0.53862395490000048</v>
      </c>
    </row>
    <row r="12" spans="3:9" x14ac:dyDescent="0.55000000000000004">
      <c r="E12" s="127"/>
      <c r="F12" s="127"/>
      <c r="G12" s="127"/>
      <c r="H12" s="127"/>
      <c r="I12" s="127"/>
    </row>
    <row r="13" spans="3:9" ht="18.5" thickBot="1" x14ac:dyDescent="0.6">
      <c r="D13" s="129" t="s">
        <v>76</v>
      </c>
      <c r="E13" s="130" t="s">
        <v>78</v>
      </c>
      <c r="F13" s="130" t="s">
        <v>79</v>
      </c>
      <c r="G13" s="130" t="s">
        <v>80</v>
      </c>
      <c r="H13" s="130" t="s">
        <v>81</v>
      </c>
      <c r="I13" s="130" t="s">
        <v>82</v>
      </c>
    </row>
    <row r="14" spans="3:9" ht="24.65" customHeight="1" thickBot="1" x14ac:dyDescent="0.6">
      <c r="C14" s="131" t="s">
        <v>77</v>
      </c>
      <c r="D14" s="132"/>
      <c r="E14" s="143">
        <v>0.02</v>
      </c>
      <c r="F14" s="136">
        <f>(1+$E14)^F3-1</f>
        <v>4.0399999999999991E-2</v>
      </c>
      <c r="G14" s="137">
        <f>(1+$E14)^G3-1</f>
        <v>6.1207999999999929E-2</v>
      </c>
      <c r="H14" s="137">
        <f>(1+$E14)^H3-1</f>
        <v>8.2432159999999977E-2</v>
      </c>
      <c r="I14" s="138">
        <f>(1+$E14)^I3-1</f>
        <v>0.10408080320000002</v>
      </c>
    </row>
    <row r="15" spans="3:9" ht="24.65" customHeight="1" thickBot="1" x14ac:dyDescent="0.6">
      <c r="C15" s="133" t="s">
        <v>83</v>
      </c>
      <c r="D15" s="144">
        <v>4500000</v>
      </c>
      <c r="E15" s="142">
        <f>ROUNDUP($D$15*((1+$E14)^E3),3)</f>
        <v>4590000</v>
      </c>
      <c r="F15" s="139">
        <f>$D$15*((1+$E14)^F3)</f>
        <v>4681800</v>
      </c>
      <c r="G15" s="139">
        <f>$D15*((1+$E14)^G3)</f>
        <v>4775436</v>
      </c>
      <c r="H15" s="139">
        <f>$D15*((1+$E14)^H3)</f>
        <v>4870944.72</v>
      </c>
      <c r="I15" s="140">
        <f>$D15*((1+$E14)^I3)</f>
        <v>4968363.6144000003</v>
      </c>
    </row>
    <row r="16" spans="3:9" ht="24.65" customHeight="1" thickBot="1" x14ac:dyDescent="0.6">
      <c r="C16" s="134" t="s">
        <v>84</v>
      </c>
      <c r="D16" s="135"/>
      <c r="E16" s="141">
        <f>ROUNDDOWN(((E15/$D$15)^(1/E3)-1),5)</f>
        <v>0.02</v>
      </c>
      <c r="F16" s="141">
        <f t="shared" ref="F16:I16" si="0">ROUNDDOWN(((F15/$D$15)^(1/F3)-1),5)</f>
        <v>0.02</v>
      </c>
      <c r="G16" s="141">
        <f t="shared" si="0"/>
        <v>0.02</v>
      </c>
      <c r="H16" s="141">
        <f t="shared" si="0"/>
        <v>0.02</v>
      </c>
      <c r="I16" s="141">
        <f t="shared" si="0"/>
        <v>0.02</v>
      </c>
    </row>
  </sheetData>
  <sheetProtection algorithmName="SHA-512" hashValue="EH/VFzQsU6Z5qFTgUmkK7RqG5a0xHkoTLA5J2kXRWh7Nye/Nbs3hMBr2FxIS5MqZ/tVdxUjxdbtZEYy0RyffhQ==" saltValue="E9lTo6x9U89/8/Pg5FbC4w==" spinCount="100000" sheet="1" objects="1" scenarios="1"/>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DB63577C-E226-44E1-B9A7-392D018765F4}">
  <ds:schemaRefs>
    <ds:schemaRef ds:uri="http://schemas.microsoft.com/sharepoint/v3/contenttype/forms"/>
  </ds:schemaRefs>
</ds:datastoreItem>
</file>

<file path=customXml/itemProps2.xml><?xml version="1.0" encoding="utf-8"?>
<ds:datastoreItem xmlns:ds="http://schemas.openxmlformats.org/officeDocument/2006/customXml" ds:itemID="{A19C30E3-867C-4798-9D9D-F16AAC684E84}"/>
</file>

<file path=customXml/itemProps3.xml><?xml version="1.0" encoding="utf-8"?>
<ds:datastoreItem xmlns:ds="http://schemas.openxmlformats.org/officeDocument/2006/customXml" ds:itemID="{CF1499D5-8F47-490A-8D72-9E1A71808AE0}">
  <ds:schemaRefs>
    <ds:schemaRef ds:uri="http://purl.org/dc/dcmitype/"/>
    <ds:schemaRef ds:uri="http://schemas.microsoft.com/office/infopath/2007/PartnerControls"/>
    <ds:schemaRef ds:uri="http://purl.org/dc/elements/1.1/"/>
    <ds:schemaRef ds:uri="http://schemas.microsoft.com/office/2006/metadata/properties"/>
    <ds:schemaRef ds:uri="dace3ba3-f90a-499f-90c2-3e1c2cda49de"/>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 </vt:lpstr>
      <vt:lpstr>（別紙１）省力化計算シート</vt:lpstr>
      <vt:lpstr>（別紙２）省力化業務プロセス図</vt:lpstr>
      <vt:lpstr>（別紙３）投資回収期間計算シート</vt:lpstr>
      <vt:lpstr>【参考書式】事業計画目標値算出シート（参考） </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 '!Print_Area</vt:lpstr>
      <vt:lpstr>'【参考書式】達成すべき目標値の算出ツール（参考）'!Print_Area</vt:lpstr>
      <vt:lpstr>'【指定様式】事業計画書（その3）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2025-09-18T06:11:31Z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