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1E890FB9-CD9B-4760-B2ED-4CEEAAE5D402}" xr6:coauthVersionLast="47" xr6:coauthVersionMax="47" xr10:uidLastSave="{00000000-0000-0000-0000-000000000000}"/>
  <bookViews>
    <workbookView xWindow="-110" yWindow="-110" windowWidth="19420" windowHeight="11500" tabRatio="858" xr2:uid="{35C62ACD-5609-47F9-B565-270EF4B1D598}"/>
  </bookViews>
  <sheets>
    <sheet name="【指定様式】事業計画書（その3） " sheetId="13" r:id="rId1"/>
    <sheet name="（別紙１）省力化計算シート" sheetId="2" r:id="rId2"/>
    <sheet name="（別紙２）省力化業務プロセス図" sheetId="3" r:id="rId3"/>
    <sheet name="（別紙３）投資回収期間計算シート" sheetId="4" r:id="rId4"/>
    <sheet name="【参考書式】事業計画目標値算出シート（参考） " sheetId="14" r:id="rId5"/>
    <sheet name="【参考書式】達成すべき目標値の算出ツール（参考）" sheetId="9" r:id="rId6"/>
  </sheets>
  <definedNames>
    <definedName name="_xlnm.Print_Area" localSheetId="1">'（別紙１）省力化計算シート'!$A$1:$M$41</definedName>
    <definedName name="_xlnm.Print_Area" localSheetId="2">'（別紙２）省力化業務プロセス図'!$A$1:$X$66</definedName>
    <definedName name="_xlnm.Print_Area" localSheetId="3">'（別紙３）投資回収期間計算シート'!$A$1:$N$26</definedName>
    <definedName name="_xlnm.Print_Area" localSheetId="4">'【参考書式】事業計画目標値算出シート（参考） '!$A$1:$L$125</definedName>
    <definedName name="_xlnm.Print_Area" localSheetId="5">'【参考書式】達成すべき目標値の算出ツール（参考）'!$A$1:$M$24</definedName>
    <definedName name="_xlnm.Print_Area" localSheetId="0">'【指定様式】事業計画書（その3） '!$A$1:$L$79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14" l="1"/>
  <c r="G31" i="14" l="1"/>
  <c r="H30" i="14"/>
  <c r="K51" i="14"/>
  <c r="K52" i="14" s="1"/>
  <c r="J51" i="14"/>
  <c r="J52" i="14" s="1"/>
  <c r="I51" i="14"/>
  <c r="I52" i="14" s="1"/>
  <c r="H51" i="14"/>
  <c r="H52" i="14" s="1"/>
  <c r="G51" i="14"/>
  <c r="G52" i="14" s="1"/>
  <c r="E51" i="14"/>
  <c r="I48" i="14"/>
  <c r="H48" i="14"/>
  <c r="G48" i="14"/>
  <c r="K47" i="14"/>
  <c r="J47" i="14"/>
  <c r="I47" i="14"/>
  <c r="K46" i="14"/>
  <c r="J46" i="14"/>
  <c r="I46" i="14"/>
  <c r="H46" i="14"/>
  <c r="G46" i="14"/>
  <c r="H45" i="14"/>
  <c r="G45" i="14"/>
  <c r="K42" i="14"/>
  <c r="K45" i="14" s="1"/>
  <c r="J42" i="14"/>
  <c r="J45" i="14" s="1"/>
  <c r="I42" i="14"/>
  <c r="I45" i="14" s="1"/>
  <c r="H42" i="14"/>
  <c r="G42" i="14"/>
  <c r="E42" i="14"/>
  <c r="K48" i="14" s="1"/>
  <c r="K34" i="14"/>
  <c r="J34" i="14"/>
  <c r="I34" i="14"/>
  <c r="H34" i="14"/>
  <c r="G34" i="14"/>
  <c r="E34" i="14"/>
  <c r="J32" i="14"/>
  <c r="J37" i="14" s="1"/>
  <c r="J31" i="14"/>
  <c r="I31" i="14"/>
  <c r="I32" i="14" s="1"/>
  <c r="I37" i="14" s="1"/>
  <c r="H32" i="14"/>
  <c r="H37" i="14" s="1"/>
  <c r="K30" i="14"/>
  <c r="J30" i="14"/>
  <c r="I30" i="14"/>
  <c r="G30" i="14"/>
  <c r="G32" i="14" s="1"/>
  <c r="G37" i="14" s="1"/>
  <c r="E30" i="14"/>
  <c r="E32" i="14" s="1"/>
  <c r="E37" i="14" s="1"/>
  <c r="O5" i="4"/>
  <c r="F15" i="9"/>
  <c r="F16" i="9" s="1"/>
  <c r="G14" i="9"/>
  <c r="F14" i="9"/>
  <c r="E15" i="9"/>
  <c r="E16" i="9" s="1"/>
  <c r="I15" i="9"/>
  <c r="I16" i="9" s="1"/>
  <c r="H15" i="9"/>
  <c r="H16" i="9" s="1"/>
  <c r="G15" i="9"/>
  <c r="G16" i="9" s="1"/>
  <c r="I14" i="9"/>
  <c r="H14" i="9"/>
  <c r="I11" i="9"/>
  <c r="H11" i="9"/>
  <c r="G11" i="9"/>
  <c r="F11" i="9"/>
  <c r="I10" i="9"/>
  <c r="H10" i="9"/>
  <c r="G10" i="9"/>
  <c r="F10" i="9"/>
  <c r="I9" i="9"/>
  <c r="H9" i="9"/>
  <c r="G9" i="9"/>
  <c r="F9" i="9"/>
  <c r="I8" i="9"/>
  <c r="H8" i="9"/>
  <c r="G8" i="9"/>
  <c r="F8" i="9"/>
  <c r="I7" i="9"/>
  <c r="H7" i="9"/>
  <c r="G7" i="9"/>
  <c r="F7" i="9"/>
  <c r="I6" i="9"/>
  <c r="H6" i="9"/>
  <c r="G6" i="9"/>
  <c r="F6" i="9"/>
  <c r="I5" i="9"/>
  <c r="H5" i="9"/>
  <c r="G5" i="9"/>
  <c r="F5" i="9"/>
  <c r="E5" i="9"/>
  <c r="I4" i="9"/>
  <c r="H4" i="9"/>
  <c r="G4" i="9"/>
  <c r="F4" i="9"/>
  <c r="J39" i="14" l="1"/>
  <c r="J38" i="14"/>
  <c r="H38" i="14"/>
  <c r="H39" i="14"/>
  <c r="K40" i="14"/>
  <c r="J40" i="14"/>
  <c r="I40" i="14"/>
  <c r="E39" i="14"/>
  <c r="H40" i="14"/>
  <c r="G40" i="14"/>
  <c r="I39" i="14"/>
  <c r="I41" i="14" s="1"/>
  <c r="I38" i="14"/>
  <c r="G38" i="14"/>
  <c r="G39" i="14"/>
  <c r="G41" i="14" s="1"/>
  <c r="K31" i="14"/>
  <c r="K32" i="14" s="1"/>
  <c r="K37" i="14" s="1"/>
  <c r="G47" i="14"/>
  <c r="J48" i="14"/>
  <c r="H47" i="14"/>
  <c r="K38" i="14" l="1"/>
  <c r="K39" i="14"/>
  <c r="K41" i="14" s="1"/>
  <c r="H41" i="14"/>
  <c r="J41" i="14"/>
  <c r="A48" i="3"/>
  <c r="A93" i="3"/>
  <c r="G53" i="3" l="1"/>
  <c r="G8" i="3"/>
  <c r="C53" i="3"/>
  <c r="C8" i="3"/>
  <c r="N40" i="2" a="1"/>
  <c r="N40" i="2" s="1"/>
  <c r="S89" i="3" s="1"/>
  <c r="N39" i="2" a="1"/>
  <c r="N39" i="2" s="1"/>
  <c r="O89" i="3" s="1"/>
  <c r="N38" i="2" a="1"/>
  <c r="N38" i="2" s="1"/>
  <c r="K89" i="3" s="1"/>
  <c r="N37" i="2" a="1"/>
  <c r="N37" i="2" s="1"/>
  <c r="G89" i="3" s="1"/>
  <c r="N36" i="2" a="1"/>
  <c r="N36" i="2" s="1"/>
  <c r="C89" i="3" s="1"/>
  <c r="N35" i="2" a="1"/>
  <c r="N35" i="2" s="1"/>
  <c r="S82" i="3" s="1"/>
  <c r="N34" i="2" a="1"/>
  <c r="N34" i="2" s="1"/>
  <c r="O82" i="3" s="1"/>
  <c r="N33" i="2" a="1"/>
  <c r="N33" i="2" s="1"/>
  <c r="K82" i="3" s="1"/>
  <c r="N32" i="2" a="1"/>
  <c r="N32" i="2" s="1"/>
  <c r="G82" i="3" s="1"/>
  <c r="N31" i="2" a="1"/>
  <c r="N31" i="2" s="1"/>
  <c r="C82" i="3" s="1"/>
  <c r="N30" i="2" a="1"/>
  <c r="N30" i="2" s="1"/>
  <c r="S75" i="3" s="1"/>
  <c r="N29" i="2" a="1"/>
  <c r="N29" i="2" s="1"/>
  <c r="O75" i="3" s="1"/>
  <c r="N28" i="2" a="1"/>
  <c r="N28" i="2" s="1"/>
  <c r="K75" i="3" s="1"/>
  <c r="N27" i="2" a="1"/>
  <c r="N27" i="2" s="1"/>
  <c r="G75" i="3" s="1"/>
  <c r="N26" i="2" a="1"/>
  <c r="N26" i="2" s="1"/>
  <c r="C75" i="3" s="1"/>
  <c r="N25" i="2" a="1"/>
  <c r="N25" i="2" s="1"/>
  <c r="S68" i="3" s="1"/>
  <c r="N24" i="2" a="1"/>
  <c r="N24" i="2" s="1"/>
  <c r="O68" i="3" s="1"/>
  <c r="N23" i="2" a="1"/>
  <c r="N23" i="2" s="1"/>
  <c r="K68" i="3" s="1"/>
  <c r="N22" i="2" a="1"/>
  <c r="N22" i="2" s="1"/>
  <c r="G68" i="3" s="1"/>
  <c r="N21" i="2" a="1"/>
  <c r="N21" i="2" s="1"/>
  <c r="C68" i="3" s="1"/>
  <c r="N20" i="2" a="1"/>
  <c r="N20" i="2" s="1"/>
  <c r="S61" i="3" s="1"/>
  <c r="N19" i="2" a="1"/>
  <c r="N19" i="2" s="1"/>
  <c r="O61" i="3" s="1"/>
  <c r="N18" i="2" a="1"/>
  <c r="N18" i="2" s="1"/>
  <c r="K61" i="3" s="1"/>
  <c r="N17" i="2" a="1"/>
  <c r="N17" i="2" s="1"/>
  <c r="G61" i="3" s="1"/>
  <c r="N16" i="2" a="1"/>
  <c r="N16" i="2" s="1"/>
  <c r="C61" i="3" s="1"/>
  <c r="N15" i="2" a="1"/>
  <c r="N15" i="2" s="1"/>
  <c r="S54" i="3" s="1"/>
  <c r="N14" i="2" a="1"/>
  <c r="N14" i="2" s="1"/>
  <c r="O54" i="3" s="1"/>
  <c r="N13" i="2" a="1"/>
  <c r="N13" i="2" s="1"/>
  <c r="K54" i="3" s="1"/>
  <c r="N12" i="2" a="1"/>
  <c r="N12" i="2" s="1"/>
  <c r="G54" i="3" s="1"/>
  <c r="N11" i="2" a="1"/>
  <c r="N11" i="2" s="1"/>
  <c r="C54" i="3" s="1"/>
  <c r="E40" i="2"/>
  <c r="F40" i="2" s="1" a="1"/>
  <c r="F40" i="2" s="1"/>
  <c r="S44" i="3" s="1"/>
  <c r="E39" i="2"/>
  <c r="F39" i="2" s="1" a="1"/>
  <c r="F39" i="2" s="1"/>
  <c r="O44" i="3" s="1"/>
  <c r="E38" i="2"/>
  <c r="F38" i="2" s="1" a="1"/>
  <c r="F38" i="2" s="1"/>
  <c r="K44" i="3" s="1"/>
  <c r="E37" i="2"/>
  <c r="F37" i="2" s="1" a="1"/>
  <c r="F37" i="2" s="1"/>
  <c r="G44" i="3" s="1"/>
  <c r="E36" i="2"/>
  <c r="F36" i="2" s="1" a="1"/>
  <c r="F36" i="2" s="1"/>
  <c r="C44" i="3" s="1"/>
  <c r="E35" i="2"/>
  <c r="F35" i="2" s="1" a="1"/>
  <c r="F35" i="2" s="1"/>
  <c r="S37" i="3" s="1"/>
  <c r="E34" i="2"/>
  <c r="F34" i="2" s="1" a="1"/>
  <c r="F34" i="2" s="1"/>
  <c r="O37" i="3" s="1"/>
  <c r="E33" i="2"/>
  <c r="F33" i="2" s="1" a="1"/>
  <c r="F33" i="2" s="1"/>
  <c r="K37" i="3" s="1"/>
  <c r="E32" i="2"/>
  <c r="F32" i="2" s="1" a="1"/>
  <c r="F32" i="2" s="1"/>
  <c r="G37" i="3" s="1"/>
  <c r="E31" i="2"/>
  <c r="F31" i="2" s="1" a="1"/>
  <c r="F31" i="2" s="1"/>
  <c r="C37" i="3" s="1"/>
  <c r="E30" i="2"/>
  <c r="F30" i="2" s="1" a="1"/>
  <c r="F30" i="2" s="1"/>
  <c r="S30" i="3" s="1"/>
  <c r="E29" i="2"/>
  <c r="F29" i="2" s="1" a="1"/>
  <c r="F29" i="2" s="1"/>
  <c r="O30" i="3" s="1"/>
  <c r="E28" i="2"/>
  <c r="F28" i="2" s="1" a="1"/>
  <c r="F28" i="2" s="1"/>
  <c r="K30" i="3" s="1"/>
  <c r="E27" i="2"/>
  <c r="F27" i="2" s="1" a="1"/>
  <c r="F27" i="2" s="1"/>
  <c r="G30" i="3" s="1"/>
  <c r="E26" i="2"/>
  <c r="F26" i="2" s="1" a="1"/>
  <c r="F26" i="2" s="1"/>
  <c r="C30" i="3" s="1"/>
  <c r="E25" i="2"/>
  <c r="F25" i="2" s="1" a="1"/>
  <c r="F25" i="2" s="1"/>
  <c r="S23" i="3" s="1"/>
  <c r="E24" i="2"/>
  <c r="F24" i="2" s="1" a="1"/>
  <c r="F24" i="2" s="1"/>
  <c r="O23" i="3" s="1"/>
  <c r="E23" i="2"/>
  <c r="F23" i="2" s="1" a="1"/>
  <c r="F23" i="2" s="1"/>
  <c r="K23" i="3" s="1"/>
  <c r="E22" i="2"/>
  <c r="F22" i="2" s="1" a="1"/>
  <c r="F22" i="2" s="1"/>
  <c r="G23" i="3" s="1"/>
  <c r="E21" i="2"/>
  <c r="F21" i="2" s="1" a="1"/>
  <c r="F21" i="2" s="1"/>
  <c r="C23" i="3" s="1"/>
  <c r="E20" i="2"/>
  <c r="F20" i="2" s="1" a="1"/>
  <c r="F20" i="2" s="1"/>
  <c r="S16" i="3" s="1"/>
  <c r="E19" i="2"/>
  <c r="F19" i="2" s="1" a="1"/>
  <c r="F19" i="2" s="1"/>
  <c r="O16" i="3" s="1"/>
  <c r="E18" i="2"/>
  <c r="F18" i="2" s="1" a="1"/>
  <c r="F18" i="2" s="1"/>
  <c r="K16" i="3" s="1"/>
  <c r="E17" i="2"/>
  <c r="F17" i="2" s="1" a="1"/>
  <c r="F17" i="2" s="1"/>
  <c r="G16" i="3" s="1"/>
  <c r="E16" i="2"/>
  <c r="F16" i="2" s="1" a="1"/>
  <c r="F16" i="2" s="1"/>
  <c r="C16" i="3" s="1"/>
  <c r="E15" i="2"/>
  <c r="F15" i="2" s="1" a="1"/>
  <c r="F15" i="2" s="1"/>
  <c r="S9" i="3" s="1"/>
  <c r="E14" i="2"/>
  <c r="F14" i="2" s="1" a="1"/>
  <c r="F14" i="2" s="1"/>
  <c r="O9" i="3" s="1"/>
  <c r="E13" i="2"/>
  <c r="F13" i="2" s="1" a="1"/>
  <c r="F13" i="2" s="1"/>
  <c r="K9" i="3" s="1"/>
  <c r="E12" i="2"/>
  <c r="F12" i="2" s="1" a="1"/>
  <c r="F12" i="2" s="1"/>
  <c r="G9" i="3" s="1"/>
  <c r="E11" i="2"/>
  <c r="F11" i="2" s="1" a="1"/>
  <c r="F11" i="2" s="1"/>
  <c r="C9" i="3" s="1"/>
  <c r="J3" i="2" l="1"/>
  <c r="D3" i="2"/>
  <c r="J7" i="2"/>
  <c r="D7" i="2"/>
  <c r="S88" i="3"/>
  <c r="O88" i="3"/>
  <c r="K88" i="3"/>
  <c r="G88" i="3"/>
  <c r="C88" i="3"/>
  <c r="S81" i="3"/>
  <c r="O81" i="3"/>
  <c r="K81" i="3"/>
  <c r="G81" i="3"/>
  <c r="C81" i="3"/>
  <c r="S74" i="3"/>
  <c r="O74" i="3"/>
  <c r="K74" i="3"/>
  <c r="G74" i="3"/>
  <c r="C74" i="3"/>
  <c r="S67" i="3"/>
  <c r="O67" i="3"/>
  <c r="K67" i="3"/>
  <c r="G67" i="3"/>
  <c r="C67" i="3"/>
  <c r="S60" i="3"/>
  <c r="O60" i="3"/>
  <c r="K60" i="3"/>
  <c r="G60" i="3"/>
  <c r="C60" i="3"/>
  <c r="S53" i="3"/>
  <c r="O53" i="3"/>
  <c r="K53" i="3"/>
  <c r="S43" i="3"/>
  <c r="O43" i="3"/>
  <c r="K43" i="3"/>
  <c r="G43" i="3"/>
  <c r="C43" i="3"/>
  <c r="S36" i="3"/>
  <c r="O36" i="3"/>
  <c r="K36" i="3"/>
  <c r="G36" i="3"/>
  <c r="C36" i="3"/>
  <c r="S29" i="3"/>
  <c r="O29" i="3"/>
  <c r="K29" i="3"/>
  <c r="G29" i="3"/>
  <c r="C29" i="3"/>
  <c r="S22" i="3"/>
  <c r="O22" i="3"/>
  <c r="K22" i="3"/>
  <c r="G22" i="3"/>
  <c r="C22" i="3"/>
  <c r="S15" i="3"/>
  <c r="O15" i="3"/>
  <c r="K15" i="3"/>
  <c r="G15" i="3"/>
  <c r="C15" i="3"/>
  <c r="S8" i="3"/>
  <c r="O8" i="3"/>
  <c r="K8" i="3"/>
  <c r="F6" i="4" l="1"/>
  <c r="C3" i="4" s="1"/>
  <c r="B77" i="13" s="1"/>
  <c r="M3" i="2"/>
  <c r="B6" i="13" s="1"/>
  <c r="S50" i="3"/>
  <c r="S3" i="3" l="1"/>
  <c r="S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<sst xmlns="http://schemas.openxmlformats.org/spreadsheetml/2006/main" count="240" uniqueCount="155">
  <si>
    <t>【１】省力化指数</t>
    <rPh sb="3" eb="8">
      <t>ショウリョクカシスウ</t>
    </rPh>
    <phoneticPr fontId="1"/>
  </si>
  <si>
    <t>【２】会社全体の事業計画（表）</t>
    <rPh sb="3" eb="7">
      <t>カイシャゼンタイ</t>
    </rPh>
    <rPh sb="8" eb="12">
      <t>ジギョウケイカク</t>
    </rPh>
    <rPh sb="13" eb="14">
      <t>ヒョウ</t>
    </rPh>
    <phoneticPr fontId="1"/>
  </si>
  <si>
    <t xml:space="preserve">
</t>
    <phoneticPr fontId="1"/>
  </si>
  <si>
    <t>　①付加価値額</t>
    <rPh sb="2" eb="7">
      <t>フカカチガク</t>
    </rPh>
    <phoneticPr fontId="1"/>
  </si>
  <si>
    <t>　②労働生産性</t>
    <rPh sb="2" eb="7">
      <t>ロウドウセイサンセイ</t>
    </rPh>
    <phoneticPr fontId="1"/>
  </si>
  <si>
    <t>　③給与支給総額</t>
    <rPh sb="2" eb="8">
      <t>キュウヨシキュウソウガク</t>
    </rPh>
    <phoneticPr fontId="1"/>
  </si>
  <si>
    <t>　④一人当たり給与支給総額</t>
    <rPh sb="2" eb="5">
      <t>ヒトリア</t>
    </rPh>
    <rPh sb="7" eb="13">
      <t>キュウヨシキュウソウガク</t>
    </rPh>
    <phoneticPr fontId="1"/>
  </si>
  <si>
    <t>【３】投資回収期間</t>
    <rPh sb="3" eb="5">
      <t>トウシ</t>
    </rPh>
    <rPh sb="5" eb="7">
      <t>カイシュウ</t>
    </rPh>
    <rPh sb="7" eb="9">
      <t>キカン</t>
    </rPh>
    <phoneticPr fontId="1"/>
  </si>
  <si>
    <t xml:space="preserve"> 年</t>
    <rPh sb="1" eb="2">
      <t>ネン</t>
    </rPh>
    <phoneticPr fontId="1"/>
  </si>
  <si>
    <t>設備導入により削減される
業務に要していた時間</t>
    <rPh sb="0" eb="2">
      <t>セツビ</t>
    </rPh>
    <rPh sb="2" eb="4">
      <t>ドウニュウ</t>
    </rPh>
    <rPh sb="7" eb="9">
      <t>サクゲン</t>
    </rPh>
    <rPh sb="13" eb="15">
      <t>ギョウム</t>
    </rPh>
    <rPh sb="16" eb="17">
      <t>ヨウ</t>
    </rPh>
    <rPh sb="21" eb="23">
      <t>ジカン</t>
    </rPh>
    <phoneticPr fontId="1"/>
  </si>
  <si>
    <t>時間</t>
    <rPh sb="0" eb="2">
      <t>ジカン</t>
    </rPh>
    <phoneticPr fontId="1"/>
  </si>
  <si>
    <t>設備導入後に発生する
業務に要する時間</t>
    <phoneticPr fontId="1"/>
  </si>
  <si>
    <t>省力化指数</t>
    <rPh sb="0" eb="3">
      <t>ショウリョクカ</t>
    </rPh>
    <rPh sb="3" eb="5">
      <t>シスウ</t>
    </rPh>
    <phoneticPr fontId="1"/>
  </si>
  <si>
    <t>■設備導入前の業務プロセス・作業工程</t>
    <rPh sb="1" eb="3">
      <t>セツビ</t>
    </rPh>
    <rPh sb="3" eb="5">
      <t>ドウニュウ</t>
    </rPh>
    <rPh sb="5" eb="6">
      <t>マエ</t>
    </rPh>
    <rPh sb="7" eb="9">
      <t>ギョウム</t>
    </rPh>
    <rPh sb="14" eb="18">
      <t>サギョウコウテイ</t>
    </rPh>
    <phoneticPr fontId="1"/>
  </si>
  <si>
    <t>■設備導入後の業務プロセス・作業工程</t>
    <rPh sb="1" eb="3">
      <t>セツビ</t>
    </rPh>
    <rPh sb="3" eb="5">
      <t>ドウニュウ</t>
    </rPh>
    <rPh sb="5" eb="6">
      <t>ゴ</t>
    </rPh>
    <rPh sb="7" eb="9">
      <t>ギョウム</t>
    </rPh>
    <rPh sb="14" eb="18">
      <t>サギョウコウテイ</t>
    </rPh>
    <phoneticPr fontId="1"/>
  </si>
  <si>
    <t>設備導入前の作業時間合計</t>
    <rPh sb="0" eb="2">
      <t>セツビ</t>
    </rPh>
    <rPh sb="2" eb="4">
      <t>ドウニュウ</t>
    </rPh>
    <rPh sb="4" eb="5">
      <t>マエ</t>
    </rPh>
    <phoneticPr fontId="1"/>
  </si>
  <si>
    <t>設備導入後の作業時間合計</t>
    <rPh sb="0" eb="4">
      <t>セツビドウニュウ</t>
    </rPh>
    <rPh sb="4" eb="5">
      <t>ゴ</t>
    </rPh>
    <phoneticPr fontId="1"/>
  </si>
  <si>
    <t>No.</t>
    <phoneticPr fontId="1"/>
  </si>
  <si>
    <t>工程名・作業名</t>
    <rPh sb="0" eb="2">
      <t>コウテイ</t>
    </rPh>
    <rPh sb="2" eb="3">
      <t>メイ</t>
    </rPh>
    <rPh sb="4" eb="6">
      <t>サギョウ</t>
    </rPh>
    <rPh sb="6" eb="7">
      <t>メイ</t>
    </rPh>
    <phoneticPr fontId="1"/>
  </si>
  <si>
    <t>作業時間（分）</t>
    <rPh sb="0" eb="2">
      <t>サギョウ</t>
    </rPh>
    <rPh sb="2" eb="4">
      <t>ジカン</t>
    </rPh>
    <rPh sb="5" eb="6">
      <t>フン</t>
    </rPh>
    <phoneticPr fontId="1"/>
  </si>
  <si>
    <t>対応する導入後の
業務プロセスNo</t>
    <rPh sb="4" eb="7">
      <t>ドウニュウゴ</t>
    </rPh>
    <phoneticPr fontId="1"/>
  </si>
  <si>
    <t>同工程差分時間（分）</t>
    <rPh sb="0" eb="3">
      <t>ドウコウテイ</t>
    </rPh>
    <rPh sb="3" eb="7">
      <t>サブンジカン</t>
    </rPh>
    <rPh sb="8" eb="9">
      <t>フン</t>
    </rPh>
    <phoneticPr fontId="1"/>
  </si>
  <si>
    <t>工程名・作業名</t>
    <rPh sb="0" eb="2">
      <t>コウテイ</t>
    </rPh>
    <rPh sb="2" eb="3">
      <t>メイ</t>
    </rPh>
    <rPh sb="4" eb="7">
      <t>サギョウメイ</t>
    </rPh>
    <phoneticPr fontId="1"/>
  </si>
  <si>
    <t>作業種別</t>
    <rPh sb="0" eb="2">
      <t>サギョウ</t>
    </rPh>
    <rPh sb="2" eb="4">
      <t>シュベツ</t>
    </rPh>
    <phoneticPr fontId="1"/>
  </si>
  <si>
    <t>対応する設備導入前の
業務プロセスNo.</t>
    <rPh sb="0" eb="2">
      <t>タイオウ</t>
    </rPh>
    <rPh sb="4" eb="6">
      <t>セツビ</t>
    </rPh>
    <rPh sb="6" eb="8">
      <t>ドウニュウ</t>
    </rPh>
    <rPh sb="8" eb="9">
      <t>マエ</t>
    </rPh>
    <rPh sb="11" eb="13">
      <t>ギョウム</t>
    </rPh>
    <phoneticPr fontId="1"/>
  </si>
  <si>
    <t>同工程差分時間（分）</t>
    <rPh sb="0" eb="3">
      <t>ドウコウテイ</t>
    </rPh>
    <rPh sb="3" eb="5">
      <t>サブン</t>
    </rPh>
    <rPh sb="5" eb="7">
      <t>ジカン</t>
    </rPh>
    <rPh sb="8" eb="9">
      <t>フン</t>
    </rPh>
    <phoneticPr fontId="1"/>
  </si>
  <si>
    <t>作業種別選択肢</t>
    <rPh sb="0" eb="4">
      <t>サギョウシュベツ</t>
    </rPh>
    <rPh sb="4" eb="7">
      <t>センタクシ</t>
    </rPh>
    <phoneticPr fontId="1"/>
  </si>
  <si>
    <t>新たに追加される作業</t>
    <rPh sb="0" eb="1">
      <t>アラ</t>
    </rPh>
    <rPh sb="3" eb="5">
      <t>ツイカ</t>
    </rPh>
    <rPh sb="8" eb="10">
      <t>サギョウ</t>
    </rPh>
    <phoneticPr fontId="1"/>
  </si>
  <si>
    <t>内容は変化しない作業</t>
    <rPh sb="0" eb="2">
      <t>ナイヨウ</t>
    </rPh>
    <rPh sb="3" eb="5">
      <t>ヘンカ</t>
    </rPh>
    <rPh sb="8" eb="10">
      <t>サギョウ</t>
    </rPh>
    <phoneticPr fontId="1"/>
  </si>
  <si>
    <t>省力化指数</t>
    <phoneticPr fontId="1"/>
  </si>
  <si>
    <t>■設備導入前の業務プロセス・作業工程　（BEFORE）</t>
    <rPh sb="1" eb="3">
      <t>セツビ</t>
    </rPh>
    <rPh sb="3" eb="5">
      <t>ドウニュウ</t>
    </rPh>
    <rPh sb="5" eb="6">
      <t>マエ</t>
    </rPh>
    <rPh sb="7" eb="9">
      <t>ギョウム</t>
    </rPh>
    <rPh sb="14" eb="18">
      <t>サギョウコウテイ</t>
    </rPh>
    <phoneticPr fontId="1"/>
  </si>
  <si>
    <t>設備導入による削減時間</t>
    <phoneticPr fontId="1"/>
  </si>
  <si>
    <t>&gt;</t>
  </si>
  <si>
    <t>削減される作業</t>
    <rPh sb="0" eb="2">
      <t>サクゲン</t>
    </rPh>
    <rPh sb="5" eb="7">
      <t>サギョウ</t>
    </rPh>
    <phoneticPr fontId="1"/>
  </si>
  <si>
    <t>時間が削減される作業</t>
    <rPh sb="0" eb="2">
      <t>ジカン</t>
    </rPh>
    <rPh sb="3" eb="5">
      <t>サクゲン</t>
    </rPh>
    <rPh sb="8" eb="10">
      <t>サギョウ</t>
    </rPh>
    <phoneticPr fontId="1"/>
  </si>
  <si>
    <t>導入前後で同様の作業</t>
    <rPh sb="0" eb="2">
      <t>ドウニュウ</t>
    </rPh>
    <rPh sb="2" eb="4">
      <t>ゼンゴ</t>
    </rPh>
    <rPh sb="5" eb="7">
      <t>ドウヨウ</t>
    </rPh>
    <rPh sb="8" eb="10">
      <t>サギョウ</t>
    </rPh>
    <phoneticPr fontId="1"/>
  </si>
  <si>
    <t>作業内容の説明 入力欄</t>
    <rPh sb="0" eb="2">
      <t>サギョウ</t>
    </rPh>
    <rPh sb="2" eb="4">
      <t>ナイヨウ</t>
    </rPh>
    <rPh sb="5" eb="7">
      <t>セツメイ</t>
    </rPh>
    <rPh sb="8" eb="10">
      <t>ニュウリョク</t>
    </rPh>
    <rPh sb="10" eb="11">
      <t>ラン</t>
    </rPh>
    <phoneticPr fontId="1"/>
  </si>
  <si>
    <t>■設備導入後の業務プロセス・作業工程　（AFTER）</t>
    <rPh sb="1" eb="3">
      <t>セツビ</t>
    </rPh>
    <rPh sb="3" eb="5">
      <t>ドウニュウ</t>
    </rPh>
    <rPh sb="5" eb="6">
      <t>ゴ</t>
    </rPh>
    <rPh sb="7" eb="9">
      <t>ギョウム</t>
    </rPh>
    <rPh sb="14" eb="18">
      <t>サギョウコウテイ</t>
    </rPh>
    <phoneticPr fontId="1"/>
  </si>
  <si>
    <t>設備導入による増加時間</t>
    <phoneticPr fontId="1"/>
  </si>
  <si>
    <t>&gt;</t>
    <phoneticPr fontId="1"/>
  </si>
  <si>
    <t>時間が増加する作業</t>
    <rPh sb="0" eb="2">
      <t>ジカン</t>
    </rPh>
    <rPh sb="3" eb="5">
      <t>ゾウカ</t>
    </rPh>
    <rPh sb="7" eb="9">
      <t>サギョウ</t>
    </rPh>
    <phoneticPr fontId="1"/>
  </si>
  <si>
    <t>投資回収期間</t>
    <rPh sb="0" eb="4">
      <t>トウシカイシュウ</t>
    </rPh>
    <rPh sb="4" eb="6">
      <t>キカン</t>
    </rPh>
    <phoneticPr fontId="1"/>
  </si>
  <si>
    <t>年</t>
    <rPh sb="0" eb="1">
      <t>ネン</t>
    </rPh>
    <phoneticPr fontId="1"/>
  </si>
  <si>
    <t>投資総額（円）</t>
    <rPh sb="2" eb="3">
      <t>ソウ</t>
    </rPh>
    <rPh sb="3" eb="4">
      <t>ガク</t>
    </rPh>
    <rPh sb="5" eb="6">
      <t>エン</t>
    </rPh>
    <phoneticPr fontId="1"/>
  </si>
  <si>
    <t>削減工数(時間)</t>
    <rPh sb="0" eb="2">
      <t>サクゲン</t>
    </rPh>
    <rPh sb="2" eb="4">
      <t>コウスウ</t>
    </rPh>
    <rPh sb="5" eb="7">
      <t>ジカン</t>
    </rPh>
    <phoneticPr fontId="1"/>
  </si>
  <si>
    <t>年間稼働日数（日）</t>
    <rPh sb="0" eb="4">
      <t>ネンカンカドウ</t>
    </rPh>
    <rPh sb="4" eb="6">
      <t>ニッスウ</t>
    </rPh>
    <rPh sb="7" eb="8">
      <t>ニチ</t>
    </rPh>
    <phoneticPr fontId="1"/>
  </si>
  <si>
    <t>人件費単価（円/時）</t>
    <rPh sb="0" eb="3">
      <t>ジンケンヒ</t>
    </rPh>
    <rPh sb="3" eb="5">
      <t>タンカ</t>
    </rPh>
    <rPh sb="6" eb="7">
      <t>エン</t>
    </rPh>
    <rPh sb="8" eb="9">
      <t>ジ</t>
    </rPh>
    <phoneticPr fontId="1"/>
  </si>
  <si>
    <t>/</t>
    <phoneticPr fontId="1"/>
  </si>
  <si>
    <t>（</t>
    <phoneticPr fontId="1"/>
  </si>
  <si>
    <t>×</t>
    <phoneticPr fontId="1"/>
  </si>
  <si>
    <t>＋</t>
    <phoneticPr fontId="1"/>
  </si>
  <si>
    <t>）</t>
    <phoneticPr fontId="1"/>
  </si>
  <si>
    <t>【算定根拠】算定の根拠となる計算式等の説明があれば記載してください。</t>
  </si>
  <si>
    <t>◆◆◆　参考書式をご利用になる際のご注意点　◆◆◆</t>
    <rPh sb="4" eb="8">
      <t>サンコウショシキ</t>
    </rPh>
    <rPh sb="10" eb="12">
      <t>リヨウ</t>
    </rPh>
    <rPh sb="15" eb="16">
      <t>サイ</t>
    </rPh>
    <rPh sb="18" eb="20">
      <t>チュウイ</t>
    </rPh>
    <rPh sb="20" eb="21">
      <t>テン</t>
    </rPh>
    <phoneticPr fontId="1"/>
  </si>
  <si>
    <t>・自動計算項目については、参考値となります。</t>
    <phoneticPr fontId="1"/>
  </si>
  <si>
    <t>　および、事業実施都道府県における最低賃金の直近5年間の年平均成長率の要件を充たしていることの確認　等、</t>
    <phoneticPr fontId="1"/>
  </si>
  <si>
    <t>　申請に係る要件の確認は、必ず申請システム上でご確認ください。</t>
    <rPh sb="1" eb="3">
      <t>シンセイ</t>
    </rPh>
    <rPh sb="4" eb="5">
      <t>カカワ</t>
    </rPh>
    <rPh sb="6" eb="8">
      <t>ヨウケン</t>
    </rPh>
    <rPh sb="9" eb="11">
      <t>カクニン</t>
    </rPh>
    <rPh sb="15" eb="17">
      <t>シンセイ</t>
    </rPh>
    <rPh sb="21" eb="22">
      <t>ジョウ</t>
    </rPh>
    <phoneticPr fontId="1"/>
  </si>
  <si>
    <t>年目計画</t>
    <rPh sb="0" eb="2">
      <t>ネンメ</t>
    </rPh>
    <rPh sb="2" eb="4">
      <t>ケイカク</t>
    </rPh>
    <phoneticPr fontId="1"/>
  </si>
  <si>
    <t>① 営業利益</t>
    <rPh sb="2" eb="4">
      <t>エイギョウ</t>
    </rPh>
    <rPh sb="4" eb="6">
      <t>リエキ</t>
    </rPh>
    <phoneticPr fontId="1"/>
  </si>
  <si>
    <t>⑥ ⑤のうち、役員報酬</t>
    <rPh sb="7" eb="9">
      <t>ヤクイン</t>
    </rPh>
    <rPh sb="9" eb="11">
      <t>ホウシュウ</t>
    </rPh>
    <phoneticPr fontId="1"/>
  </si>
  <si>
    <t>⑦ ⑤のうち、従業員の給与支給総額</t>
    <phoneticPr fontId="1"/>
  </si>
  <si>
    <t>給与支給総額の目標額</t>
    <phoneticPr fontId="1"/>
  </si>
  <si>
    <t>(※1)特例なし、加点なし：2%</t>
    <phoneticPr fontId="1"/>
  </si>
  <si>
    <t>(※2)特例なし、加点あり：4%</t>
    <phoneticPr fontId="1"/>
  </si>
  <si>
    <t>(※3)特例あり：6%</t>
    <phoneticPr fontId="1"/>
  </si>
  <si>
    <t>※「（別紙２）省力化業務プロセス図」も作成し省力化指数の詳細を説明してください。</t>
    <phoneticPr fontId="1"/>
  </si>
  <si>
    <t>※「（別紙１）省力化計算シート」より算出。</t>
    <rPh sb="10" eb="12">
      <t>ケイサン</t>
    </rPh>
    <phoneticPr fontId="1"/>
  </si>
  <si>
    <t>（別紙１）省力化計算シート</t>
    <rPh sb="1" eb="3">
      <t>ベッシ</t>
    </rPh>
    <rPh sb="5" eb="8">
      <t>ショウリョクカ</t>
    </rPh>
    <rPh sb="8" eb="10">
      <t>ケイサン</t>
    </rPh>
    <phoneticPr fontId="1"/>
  </si>
  <si>
    <t>（別紙３）投資回収期間計算シート</t>
    <rPh sb="1" eb="3">
      <t>ベッシ</t>
    </rPh>
    <rPh sb="5" eb="11">
      <t>トウシカイシュウキカン</t>
    </rPh>
    <rPh sb="11" eb="13">
      <t>ケイサン</t>
    </rPh>
    <phoneticPr fontId="1"/>
  </si>
  <si>
    <t>【指定様式】事業計画書（その３）</t>
    <rPh sb="1" eb="3">
      <t>シテイ</t>
    </rPh>
    <rPh sb="3" eb="5">
      <t>ヨウシキ</t>
    </rPh>
    <rPh sb="6" eb="10">
      <t>ジギョウケイカク</t>
    </rPh>
    <rPh sb="10" eb="11">
      <t>ショ</t>
    </rPh>
    <phoneticPr fontId="1"/>
  </si>
  <si>
    <t>本事業計画における会社全体の事業計画（数値計画）を記載してください。</t>
    <rPh sb="0" eb="5">
      <t>ホンジギョウケイカク</t>
    </rPh>
    <rPh sb="9" eb="13">
      <t>カイシャゼンタイ</t>
    </rPh>
    <rPh sb="14" eb="18">
      <t>ジギョウケイカク</t>
    </rPh>
    <rPh sb="19" eb="21">
      <t>スウチ</t>
    </rPh>
    <rPh sb="21" eb="23">
      <t>ケイカク</t>
    </rPh>
    <rPh sb="25" eb="27">
      <t>キサイ</t>
    </rPh>
    <phoneticPr fontId="1"/>
  </si>
  <si>
    <t>記載数値：「省力化指数」「付加価値額」「労働生産性」「給与支給総額」「一人当たり給与支給総額」「投資回収期間」</t>
    <rPh sb="0" eb="2">
      <t>キサイ</t>
    </rPh>
    <rPh sb="2" eb="4">
      <t>スウチ</t>
    </rPh>
    <rPh sb="20" eb="25">
      <t>ロウドウセイサンセイ</t>
    </rPh>
    <rPh sb="37" eb="38">
      <t>ア</t>
    </rPh>
    <phoneticPr fontId="1"/>
  </si>
  <si>
    <t>算定の根拠となる計算式等の説明があれば記載してください。
また、上記計算式における増加した付加価値額は企業全体の数値となっていますが、設備投資をした部門や事業で、付加価値額及び投資回収期間を算出できる場合は、ここに記載してください。審査において考慮します。</t>
    <phoneticPr fontId="1"/>
  </si>
  <si>
    <t>（別紙２）省力化業務プロセス図　　※（別紙1）で入れた業務プロセス・作業工程がフロー図として表示されます。</t>
    <rPh sb="1" eb="3">
      <t>ベッシ</t>
    </rPh>
    <rPh sb="5" eb="8">
      <t>ショウリョクカ</t>
    </rPh>
    <rPh sb="8" eb="10">
      <t>ギョウム</t>
    </rPh>
    <rPh sb="14" eb="15">
      <t>ズ</t>
    </rPh>
    <rPh sb="19" eb="21">
      <t>ベッシ</t>
    </rPh>
    <rPh sb="24" eb="25">
      <t>イ</t>
    </rPh>
    <rPh sb="27" eb="29">
      <t>ギョウム</t>
    </rPh>
    <rPh sb="34" eb="38">
      <t>サギョウコウテイ</t>
    </rPh>
    <rPh sb="42" eb="43">
      <t>ズ</t>
    </rPh>
    <rPh sb="46" eb="48">
      <t>ヒョウジ</t>
    </rPh>
    <phoneticPr fontId="1"/>
  </si>
  <si>
    <t>増加した付加価値額（円）</t>
    <rPh sb="0" eb="2">
      <t>ゾウカ</t>
    </rPh>
    <rPh sb="4" eb="9">
      <t>フカカチガク</t>
    </rPh>
    <rPh sb="10" eb="11">
      <t>エン</t>
    </rPh>
    <phoneticPr fontId="1"/>
  </si>
  <si>
    <t>(参考)</t>
    <rPh sb="1" eb="3">
      <t>サンコウ</t>
    </rPh>
    <phoneticPr fontId="1"/>
  </si>
  <si>
    <t>基準年</t>
    <rPh sb="0" eb="3">
      <t>キジュンネン</t>
    </rPh>
    <phoneticPr fontId="1"/>
  </si>
  <si>
    <t>増加率</t>
    <rPh sb="0" eb="3">
      <t>ゾウカリツ</t>
    </rPh>
    <phoneticPr fontId="1"/>
  </si>
  <si>
    <t>１年目</t>
    <rPh sb="1" eb="3">
      <t>ネンメ</t>
    </rPh>
    <phoneticPr fontId="1"/>
  </si>
  <si>
    <t>２年目</t>
    <rPh sb="1" eb="3">
      <t>ネンメ</t>
    </rPh>
    <phoneticPr fontId="1"/>
  </si>
  <si>
    <t>３年目</t>
    <rPh sb="1" eb="3">
      <t>ネンメ</t>
    </rPh>
    <phoneticPr fontId="1"/>
  </si>
  <si>
    <t>４年目</t>
    <rPh sb="1" eb="3">
      <t>ネンメ</t>
    </rPh>
    <phoneticPr fontId="1"/>
  </si>
  <si>
    <t>５年目</t>
    <rPh sb="1" eb="3">
      <t>ネンメ</t>
    </rPh>
    <phoneticPr fontId="1"/>
  </si>
  <si>
    <t>目標値</t>
    <rPh sb="0" eb="3">
      <t>モクヒョウチ</t>
    </rPh>
    <phoneticPr fontId="1"/>
  </si>
  <si>
    <t>年平均成長率</t>
    <rPh sb="0" eb="6">
      <t>ネンヘイキンセイチョウリツ</t>
    </rPh>
    <phoneticPr fontId="1"/>
  </si>
  <si>
    <t>・入力値(営業利益が大幅にマイナスの場合など)によっては、申請システムの計算値と異なる可能性があります。</t>
    <rPh sb="10" eb="12">
      <t>オオハバ</t>
    </rPh>
    <rPh sb="29" eb="31">
      <t>シンセイ</t>
    </rPh>
    <phoneticPr fontId="1"/>
  </si>
  <si>
    <t>・申請システムへの入力は、この表の一部（黄色のセル）を転記していただくことになりますが、本事業における売上・収益計画等</t>
    <rPh sb="1" eb="3">
      <t>シンセイ</t>
    </rPh>
    <rPh sb="9" eb="11">
      <t>ニュウリョク</t>
    </rPh>
    <rPh sb="15" eb="16">
      <t>ヒョウ</t>
    </rPh>
    <rPh sb="17" eb="19">
      <t>イチブ</t>
    </rPh>
    <rPh sb="20" eb="22">
      <t>キイロ</t>
    </rPh>
    <rPh sb="27" eb="29">
      <t>テンキ</t>
    </rPh>
    <rPh sb="44" eb="47">
      <t>ホンジギョウ</t>
    </rPh>
    <rPh sb="54" eb="56">
      <t>シュウエキ</t>
    </rPh>
    <phoneticPr fontId="1"/>
  </si>
  <si>
    <t>　を立てるにあたっての参考にお使いください。（初めに直近決算書の実績数値を入れて、数値シミュレーションにもお使いください。）</t>
    <rPh sb="23" eb="24">
      <t>ハジ</t>
    </rPh>
    <rPh sb="26" eb="28">
      <t>チョッキン</t>
    </rPh>
    <rPh sb="28" eb="31">
      <t>ケッサンショ</t>
    </rPh>
    <rPh sb="32" eb="34">
      <t>ジッセキ</t>
    </rPh>
    <rPh sb="34" eb="36">
      <t>スウチ</t>
    </rPh>
    <rPh sb="37" eb="38">
      <t>イ</t>
    </rPh>
    <rPh sb="41" eb="43">
      <t>スウチ</t>
    </rPh>
    <rPh sb="54" eb="55">
      <t>ツカ</t>
    </rPh>
    <phoneticPr fontId="1"/>
  </si>
  <si>
    <t>・労働生産性および給与支給総額の計画値が、目標額を上回っていることの確認、</t>
    <phoneticPr fontId="1"/>
  </si>
  <si>
    <t>申請システムへ転記する数字</t>
  </si>
  <si>
    <t>緑字</t>
    <rPh sb="0" eb="2">
      <t>ミドリジ</t>
    </rPh>
    <phoneticPr fontId="1"/>
  </si>
  <si>
    <t>入力するとシミュレーションできます</t>
    <rPh sb="0" eb="2">
      <t>ニュウリョク</t>
    </rPh>
    <phoneticPr fontId="1"/>
  </si>
  <si>
    <t>青字</t>
    <rPh sb="0" eb="2">
      <t>アオジ</t>
    </rPh>
    <phoneticPr fontId="1"/>
  </si>
  <si>
    <t>成長率</t>
    <rPh sb="0" eb="3">
      <t>セイチョウリツ</t>
    </rPh>
    <phoneticPr fontId="1"/>
  </si>
  <si>
    <t>紫字</t>
    <rPh sb="0" eb="1">
      <t>ムラサキ</t>
    </rPh>
    <rPh sb="1" eb="2">
      <t>ジ</t>
    </rPh>
    <phoneticPr fontId="1"/>
  </si>
  <si>
    <t>その他</t>
    <rPh sb="2" eb="3">
      <t>タ</t>
    </rPh>
    <phoneticPr fontId="1"/>
  </si>
  <si>
    <t>自動計算</t>
    <rPh sb="0" eb="4">
      <t>ジドウケイサン</t>
    </rPh>
    <phoneticPr fontId="1"/>
  </si>
  <si>
    <t>【参考書式】事業計画目標値算出シート</t>
    <rPh sb="1" eb="3">
      <t>サンコウ</t>
    </rPh>
    <rPh sb="3" eb="5">
      <t>ショシキ</t>
    </rPh>
    <rPh sb="6" eb="10">
      <t>ジギョウケイカク</t>
    </rPh>
    <rPh sb="10" eb="13">
      <t>モクヒョウチ</t>
    </rPh>
    <rPh sb="13" eb="15">
      <t>サンシュツ</t>
    </rPh>
    <phoneticPr fontId="1"/>
  </si>
  <si>
    <t>売上高</t>
    <rPh sb="0" eb="3">
      <t>ウリアゲダカ</t>
    </rPh>
    <phoneticPr fontId="1"/>
  </si>
  <si>
    <t>　売上原価</t>
    <rPh sb="1" eb="3">
      <t>ウリアゲ</t>
    </rPh>
    <rPh sb="3" eb="5">
      <t>ゲンカ</t>
    </rPh>
    <phoneticPr fontId="1"/>
  </si>
  <si>
    <t>売上総利益</t>
    <rPh sb="0" eb="5">
      <t>ウリアゲソウリエキ</t>
    </rPh>
    <phoneticPr fontId="1"/>
  </si>
  <si>
    <t>　　（内訳）既存設備の減価償却費</t>
    <rPh sb="3" eb="5">
      <t>ウチワケ</t>
    </rPh>
    <rPh sb="6" eb="8">
      <t>キゾン</t>
    </rPh>
    <rPh sb="8" eb="10">
      <t>セツビ</t>
    </rPh>
    <rPh sb="11" eb="16">
      <t>ゲンカショウキャクヒ</t>
    </rPh>
    <phoneticPr fontId="1"/>
  </si>
  <si>
    <t>　　　　　　本補助金で導入する設備の減価償却費</t>
    <rPh sb="6" eb="7">
      <t>ホン</t>
    </rPh>
    <rPh sb="7" eb="10">
      <t>ホジョキン</t>
    </rPh>
    <rPh sb="11" eb="13">
      <t>ドウニュウ</t>
    </rPh>
    <rPh sb="15" eb="17">
      <t>セツビ</t>
    </rPh>
    <rPh sb="18" eb="23">
      <t>ゲンカショウキャクヒ</t>
    </rPh>
    <phoneticPr fontId="1"/>
  </si>
  <si>
    <t>④付加価値額（①+②+③）</t>
    <phoneticPr fontId="1"/>
  </si>
  <si>
    <t>付加価値額の年平均成長率（％）</t>
    <rPh sb="0" eb="5">
      <t>フカカチガク</t>
    </rPh>
    <rPh sb="6" eb="9">
      <t>ネンヘイキン</t>
    </rPh>
    <rPh sb="9" eb="12">
      <t>セイチョウリツ</t>
    </rPh>
    <phoneticPr fontId="1"/>
  </si>
  <si>
    <r>
      <t xml:space="preserve">労働生産性の目標値 </t>
    </r>
    <r>
      <rPr>
        <b/>
        <sz val="10"/>
        <color rgb="FF0070C0"/>
        <rFont val="BIZ UDゴシック"/>
        <family val="3"/>
        <charset val="128"/>
      </rPr>
      <t>（年平均成長率４％ずつ上げる場合）</t>
    </r>
    <rPh sb="0" eb="5">
      <t>ロウドウセイサンセイ</t>
    </rPh>
    <rPh sb="6" eb="8">
      <t>モクヒョウ</t>
    </rPh>
    <rPh sb="8" eb="9">
      <t>チ</t>
    </rPh>
    <rPh sb="11" eb="14">
      <t>ネンヘイキン</t>
    </rPh>
    <rPh sb="14" eb="17">
      <t>セイチョウリツ</t>
    </rPh>
    <rPh sb="21" eb="22">
      <t>ア</t>
    </rPh>
    <rPh sb="24" eb="26">
      <t>バアイ</t>
    </rPh>
    <phoneticPr fontId="1"/>
  </si>
  <si>
    <t>⑧役員数（人）</t>
    <rPh sb="1" eb="3">
      <t>ヤクイン</t>
    </rPh>
    <rPh sb="3" eb="4">
      <t>スウ</t>
    </rPh>
    <phoneticPr fontId="1"/>
  </si>
  <si>
    <r>
      <t>（※１）</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　</t>
    </r>
    <r>
      <rPr>
        <sz val="11"/>
        <color theme="1"/>
        <rFont val="BIZ UDゴシック"/>
        <family val="3"/>
        <charset val="128"/>
      </rPr>
      <t>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しない　</t>
    </r>
    <r>
      <rPr>
        <sz val="11"/>
        <color theme="1"/>
        <rFont val="BIZ UDゴシック"/>
        <family val="3"/>
        <charset val="128"/>
      </rPr>
      <t>場合</t>
    </r>
    <rPh sb="49" eb="51">
      <t>バアイ</t>
    </rPh>
    <phoneticPr fontId="1"/>
  </si>
  <si>
    <r>
      <t>（※２）</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しない</t>
    </r>
    <r>
      <rPr>
        <sz val="11"/>
        <color theme="1"/>
        <rFont val="BIZ UDゴシック"/>
        <family val="3"/>
        <charset val="128"/>
      </rPr>
      <t>　かつ　</t>
    </r>
    <r>
      <rPr>
        <b/>
        <sz val="11"/>
        <color theme="1"/>
        <rFont val="BIZ UDゴシック"/>
        <family val="3"/>
        <charset val="128"/>
      </rPr>
      <t>【賃上げ加点】</t>
    </r>
    <r>
      <rPr>
        <sz val="11"/>
        <color theme="1"/>
        <rFont val="BIZ UDゴシック"/>
        <family val="3"/>
        <charset val="128"/>
      </rPr>
      <t>の誓約を</t>
    </r>
    <r>
      <rPr>
        <b/>
        <sz val="11"/>
        <color theme="1"/>
        <rFont val="BIZ UDゴシック"/>
        <family val="3"/>
        <charset val="128"/>
      </rPr>
      <t>する　</t>
    </r>
    <r>
      <rPr>
        <sz val="11"/>
        <color theme="1"/>
        <rFont val="BIZ UDゴシック"/>
        <family val="3"/>
        <charset val="128"/>
      </rPr>
      <t>場合</t>
    </r>
    <rPh sb="35" eb="37">
      <t>チンア</t>
    </rPh>
    <rPh sb="38" eb="40">
      <t>カテン</t>
    </rPh>
    <rPh sb="42" eb="44">
      <t>セイヤク</t>
    </rPh>
    <rPh sb="48" eb="50">
      <t>バアイ</t>
    </rPh>
    <phoneticPr fontId="1"/>
  </si>
  <si>
    <r>
      <t>（※３）</t>
    </r>
    <r>
      <rPr>
        <b/>
        <sz val="11"/>
        <color theme="1"/>
        <rFont val="BIZ UDゴシック"/>
        <family val="3"/>
        <charset val="128"/>
      </rPr>
      <t>【大幅賃上げに係る補助上限額引上の特例】</t>
    </r>
    <r>
      <rPr>
        <sz val="11"/>
        <color theme="1"/>
        <rFont val="BIZ UDゴシック"/>
        <family val="3"/>
        <charset val="128"/>
      </rPr>
      <t>を希望</t>
    </r>
    <r>
      <rPr>
        <b/>
        <sz val="11"/>
        <color theme="1"/>
        <rFont val="BIZ UDゴシック"/>
        <family val="3"/>
        <charset val="128"/>
      </rPr>
      <t>する　</t>
    </r>
    <r>
      <rPr>
        <sz val="11"/>
        <color theme="1"/>
        <rFont val="BIZ UDゴシック"/>
        <family val="3"/>
        <charset val="128"/>
      </rPr>
      <t>場合</t>
    </r>
    <rPh sb="30" eb="32">
      <t>バアイ</t>
    </rPh>
    <phoneticPr fontId="1"/>
  </si>
  <si>
    <t>計算式が不適当な場合適宜直接手入力してください</t>
    <rPh sb="0" eb="2">
      <t>ケイサン</t>
    </rPh>
    <rPh sb="2" eb="3">
      <t>シキ</t>
    </rPh>
    <rPh sb="4" eb="7">
      <t>フテキトウ</t>
    </rPh>
    <rPh sb="8" eb="10">
      <t>バアイ</t>
    </rPh>
    <rPh sb="10" eb="12">
      <t>テキギ</t>
    </rPh>
    <rPh sb="12" eb="14">
      <t>チョクセツ</t>
    </rPh>
    <rPh sb="14" eb="17">
      <t>テニュウリョク</t>
    </rPh>
    <phoneticPr fontId="1"/>
  </si>
  <si>
    <t>（基準年の販管費に人件費増加分と新設備減価償却費を加味）</t>
    <rPh sb="1" eb="4">
      <t>キジュンネン</t>
    </rPh>
    <rPh sb="5" eb="8">
      <t>ハンカンヒ</t>
    </rPh>
    <rPh sb="9" eb="12">
      <t>ジンケンヒ</t>
    </rPh>
    <rPh sb="12" eb="15">
      <t>ゾウカブン</t>
    </rPh>
    <rPh sb="16" eb="19">
      <t>シンセツビ</t>
    </rPh>
    <rPh sb="19" eb="23">
      <t>ゲンカショウキャク</t>
    </rPh>
    <rPh sb="23" eb="24">
      <t>ヒ</t>
    </rPh>
    <rPh sb="25" eb="27">
      <t>カミ</t>
    </rPh>
    <phoneticPr fontId="1"/>
  </si>
  <si>
    <t>労働生産性(＝１人あたり付加価値額)</t>
    <rPh sb="0" eb="5">
      <t>ロウドウセイサンセイ</t>
    </rPh>
    <rPh sb="8" eb="9">
      <t>ニン</t>
    </rPh>
    <rPh sb="12" eb="17">
      <t>フカカチガク</t>
    </rPh>
    <phoneticPr fontId="1"/>
  </si>
  <si>
    <t>（※５）３～５年の事業計画上の目標値となり、これを超える事業に取り組む必要があります。</t>
    <rPh sb="7" eb="8">
      <t>ネン</t>
    </rPh>
    <rPh sb="9" eb="14">
      <t>ジギョウケイカクジョウ</t>
    </rPh>
    <rPh sb="15" eb="18">
      <t>モクヒョウチ</t>
    </rPh>
    <rPh sb="25" eb="26">
      <t>コ</t>
    </rPh>
    <rPh sb="28" eb="30">
      <t>ジギョウ</t>
    </rPh>
    <rPh sb="31" eb="32">
      <t>ト</t>
    </rPh>
    <rPh sb="33" eb="34">
      <t>ク</t>
    </rPh>
    <rPh sb="35" eb="37">
      <t>ヒツヨウ</t>
    </rPh>
    <phoneticPr fontId="1"/>
  </si>
  <si>
    <t>　　　　実態にあった計画を作成してください。</t>
    <phoneticPr fontId="1"/>
  </si>
  <si>
    <t>　　　　同一人の考え方は、事業終了後の効果判定でのみ使用しますので、計画時点での人数や給与額では考慮しないでかまいません。</t>
    <rPh sb="4" eb="7">
      <t>ドウイツジン</t>
    </rPh>
    <rPh sb="8" eb="9">
      <t>カンガ</t>
    </rPh>
    <rPh sb="10" eb="11">
      <t>カタ</t>
    </rPh>
    <rPh sb="13" eb="17">
      <t>ジギョウシュウリョウ</t>
    </rPh>
    <rPh sb="17" eb="18">
      <t>ゴ</t>
    </rPh>
    <rPh sb="19" eb="21">
      <t>コウカ</t>
    </rPh>
    <rPh sb="21" eb="23">
      <t>ハンテイ</t>
    </rPh>
    <rPh sb="26" eb="28">
      <t>シヨウ</t>
    </rPh>
    <rPh sb="34" eb="37">
      <t>ケイカクジ</t>
    </rPh>
    <rPh sb="37" eb="38">
      <t>テン</t>
    </rPh>
    <rPh sb="40" eb="42">
      <t>ニンズウ</t>
    </rPh>
    <rPh sb="43" eb="46">
      <t>キュウヨガク</t>
    </rPh>
    <rPh sb="48" eb="50">
      <t>コウリョ</t>
    </rPh>
    <phoneticPr fontId="1"/>
  </si>
  <si>
    <t>　　　　補助事業の実施場所が複数都道府県にまたがる場合は、主たる事業所が所在する都道府県の年平均成長率を基準にしてください。</t>
    <rPh sb="4" eb="8">
      <t>ホジョジギョウ</t>
    </rPh>
    <rPh sb="9" eb="13">
      <t>ジッシバショ</t>
    </rPh>
    <rPh sb="14" eb="16">
      <t>フクスウ</t>
    </rPh>
    <rPh sb="16" eb="20">
      <t>トドウフケン</t>
    </rPh>
    <rPh sb="25" eb="27">
      <t>バアイ</t>
    </rPh>
    <rPh sb="29" eb="30">
      <t>シュ</t>
    </rPh>
    <rPh sb="32" eb="35">
      <t>ジギョウショ</t>
    </rPh>
    <rPh sb="36" eb="38">
      <t>ショザイ</t>
    </rPh>
    <rPh sb="40" eb="44">
      <t>トドウフケン</t>
    </rPh>
    <rPh sb="45" eb="48">
      <t>ネンヘイキン</t>
    </rPh>
    <rPh sb="48" eb="51">
      <t>セイチョウリツ</t>
    </rPh>
    <rPh sb="52" eb="54">
      <t>キジュン</t>
    </rPh>
    <phoneticPr fontId="1"/>
  </si>
  <si>
    <t>　　　　の年平均成長率以上の事業計画の策定（目標値の設定）と目標値を超える事業に取り組む必要があります。</t>
    <rPh sb="14" eb="16">
      <t>ジギョウ</t>
    </rPh>
    <rPh sb="16" eb="18">
      <t>ケイカク</t>
    </rPh>
    <rPh sb="19" eb="21">
      <t>サクテイ</t>
    </rPh>
    <rPh sb="22" eb="25">
      <t>モクヒョウチ</t>
    </rPh>
    <rPh sb="26" eb="28">
      <t>セッテイ</t>
    </rPh>
    <rPh sb="30" eb="33">
      <t>モクヒョウチ</t>
    </rPh>
    <rPh sb="34" eb="35">
      <t>コ</t>
    </rPh>
    <rPh sb="37" eb="39">
      <t>ジギョウ</t>
    </rPh>
    <rPh sb="40" eb="41">
      <t>ト</t>
    </rPh>
    <rPh sb="42" eb="43">
      <t>ク</t>
    </rPh>
    <rPh sb="44" eb="46">
      <t>ヒツヨウ</t>
    </rPh>
    <phoneticPr fontId="1"/>
  </si>
  <si>
    <t>（※４）１人当たり給与支給総額の年平均成長率は、事業実施都道府県における最低賃金の直近５年間（２０１９年度を基準とし、２０２０年度～２０２４年度の５年間）</t>
    <rPh sb="5" eb="6">
      <t>ニン</t>
    </rPh>
    <rPh sb="6" eb="7">
      <t>ア</t>
    </rPh>
    <rPh sb="9" eb="15">
      <t>キュウヨシキュウソウガク</t>
    </rPh>
    <rPh sb="16" eb="22">
      <t>ネンヘイキンセイチョウリツ</t>
    </rPh>
    <rPh sb="24" eb="32">
      <t>ジギョウジッシトドウフケン</t>
    </rPh>
    <rPh sb="36" eb="40">
      <t>サイテイチンギン</t>
    </rPh>
    <rPh sb="41" eb="43">
      <t>チョッキン</t>
    </rPh>
    <rPh sb="44" eb="45">
      <t>ネン</t>
    </rPh>
    <rPh sb="45" eb="46">
      <t>カン</t>
    </rPh>
    <phoneticPr fontId="1"/>
  </si>
  <si>
    <t>　　　　日々雇い入れられる者、2か月以内の期間を定めて使用される者、季節的業務に4か月以内の期間を定めて使用される者、試みの使用期間中の者</t>
    <phoneticPr fontId="1"/>
  </si>
  <si>
    <t>（注２）給与支給総額の「従業員（常勤）」には、パート、アルバイト、契約社員、非正規社員、出向者等も含まれます。従業員数も同じです。</t>
    <rPh sb="1" eb="2">
      <t>チュウ</t>
    </rPh>
    <rPh sb="16" eb="18">
      <t>ジョウキン</t>
    </rPh>
    <rPh sb="55" eb="59">
      <t>ジュウギョウインスウ</t>
    </rPh>
    <rPh sb="60" eb="61">
      <t>オナ</t>
    </rPh>
    <phoneticPr fontId="1"/>
  </si>
  <si>
    <t>　　　　・一般管理費に含まれる役員給与、従業員給与、賞与及び賞与引当金繰入れ、福利厚生
費、退職金及び退職給与引当金繰入れ</t>
    <phoneticPr fontId="1"/>
  </si>
  <si>
    <t>　　　　・売上原価に含まれる労務費（福利厚生費、退職金等を含んだもの。）</t>
    <phoneticPr fontId="1"/>
  </si>
  <si>
    <t>（⑦÷⑨）（※５）</t>
    <phoneticPr fontId="1"/>
  </si>
  <si>
    <t>⑨従業員数（人）　（注２）</t>
    <rPh sb="1" eb="5">
      <t>ジュウギョウインスウ</t>
    </rPh>
    <rPh sb="6" eb="7">
      <t>ニン</t>
    </rPh>
    <rPh sb="10" eb="11">
      <t>チュウ</t>
    </rPh>
    <phoneticPr fontId="1"/>
  </si>
  <si>
    <t>給与支給総額の年平均成長率（％）（※５）</t>
    <rPh sb="0" eb="2">
      <t>キュウヨ</t>
    </rPh>
    <rPh sb="2" eb="4">
      <t>シキュウ</t>
    </rPh>
    <rPh sb="4" eb="6">
      <t>ソウガク</t>
    </rPh>
    <rPh sb="7" eb="10">
      <t>ネンヘイキン</t>
    </rPh>
    <rPh sb="10" eb="13">
      <t>セイチョウリツ</t>
    </rPh>
    <phoneticPr fontId="1"/>
  </si>
  <si>
    <t>労働生産性の年平均成長率（％）</t>
    <phoneticPr fontId="1"/>
  </si>
  <si>
    <t>１人当たり給与支給総額</t>
    <rPh sb="2" eb="3">
      <t>ア</t>
    </rPh>
    <phoneticPr fontId="1"/>
  </si>
  <si>
    <t>１人当たり給与支給総額の年平均成長率（％）
（※４）（※５）</t>
    <rPh sb="2" eb="3">
      <t>ア</t>
    </rPh>
    <phoneticPr fontId="1"/>
  </si>
  <si>
    <t>【※４参考】</t>
    <rPh sb="3" eb="5">
      <t>サンコウ</t>
    </rPh>
    <phoneticPr fontId="1"/>
  </si>
  <si>
    <t>⑤給与支給総額（⑥+⑦）   (注２)（※５）</t>
    <rPh sb="1" eb="3">
      <t>キュウヨ</t>
    </rPh>
    <rPh sb="3" eb="7">
      <t>シキュウソウガク</t>
    </rPh>
    <rPh sb="16" eb="17">
      <t>チュウ</t>
    </rPh>
    <phoneticPr fontId="1"/>
  </si>
  <si>
    <t>　　　　次の人は含まれません。</t>
    <rPh sb="4" eb="5">
      <t>ツギ</t>
    </rPh>
    <rPh sb="6" eb="7">
      <t>ヒト</t>
    </rPh>
    <rPh sb="8" eb="9">
      <t>フク</t>
    </rPh>
    <phoneticPr fontId="1"/>
  </si>
  <si>
    <t>（注１）人件費は、給与支給総額に加えて福利厚生費、法定福利費、退職金を含みます。具体的には以下の通りです。</t>
    <rPh sb="1" eb="2">
      <t>チュウ</t>
    </rPh>
    <rPh sb="4" eb="7">
      <t>ジンケンヒ</t>
    </rPh>
    <rPh sb="40" eb="43">
      <t>グタイテキ</t>
    </rPh>
    <rPh sb="45" eb="47">
      <t>イカ</t>
    </rPh>
    <rPh sb="48" eb="49">
      <t>トオ</t>
    </rPh>
    <phoneticPr fontId="1"/>
  </si>
  <si>
    <t>パラメータ（公開時に非表示）</t>
    <rPh sb="6" eb="9">
      <t>コウカイジ</t>
    </rPh>
    <rPh sb="10" eb="13">
      <t>ヒヒョウジ</t>
    </rPh>
    <phoneticPr fontId="1"/>
  </si>
  <si>
    <t>【事業計画年数（３～５年）】</t>
    <rPh sb="1" eb="3">
      <t>ジギョウ</t>
    </rPh>
    <rPh sb="3" eb="5">
      <t>ケイカク</t>
    </rPh>
    <rPh sb="5" eb="7">
      <t>ネンスウ</t>
    </rPh>
    <rPh sb="11" eb="12">
      <t>ネン</t>
    </rPh>
    <phoneticPr fontId="1"/>
  </si>
  <si>
    <t>【算定根拠】算定の根拠となる計算式等をそれぞれ記載ください。</t>
    <rPh sb="1" eb="5">
      <t>サンテイコンキョ</t>
    </rPh>
    <rPh sb="6" eb="8">
      <t>サンテイ</t>
    </rPh>
    <rPh sb="9" eb="11">
      <t>コンキョ</t>
    </rPh>
    <rPh sb="14" eb="16">
      <t>ケイサン</t>
    </rPh>
    <rPh sb="16" eb="18">
      <t>シキトウ</t>
    </rPh>
    <rPh sb="23" eb="25">
      <t>キサイ</t>
    </rPh>
    <phoneticPr fontId="1"/>
  </si>
  <si>
    <t>　　　　　　　また、計画最終年の年平均成長率を転記してください。（事業者の目標値となります。）</t>
    <rPh sb="33" eb="36">
      <t>ジギョウシャ</t>
    </rPh>
    <rPh sb="37" eb="40">
      <t>モクヒョウチ</t>
    </rPh>
    <phoneticPr fontId="1"/>
  </si>
  <si>
    <t>最終年の年平均成長率</t>
    <phoneticPr fontId="1"/>
  </si>
  <si>
    <t>％</t>
    <phoneticPr fontId="1"/>
  </si>
  <si>
    <t>事業計画書（その１・その２）における省力化投資の効果や省力化投資で生まれる経営資源の活用による新たな付加価値の創出に記載した取り組みの結果、上記会社全体の事業計画表の「給与支給総額」がその数値で推移する根拠を計算式等を用いて示してください。</t>
  </si>
  <si>
    <t>事業計画書（その１・その２）における省力化投資の効果や省力化投資で生まれる経営資源の活用による新たな付加価値の創出に記載した取り組みの結果、上記会社全体の事業計画表の「一人当たり給与支給総額」がその数値で推移する根拠を計算式等を用いて示してください。</t>
  </si>
  <si>
    <t>※「（別紙３）投資回収期間計算シート」より算出（自動反映）。</t>
    <rPh sb="13" eb="15">
      <t>ケイサン</t>
    </rPh>
    <rPh sb="24" eb="28">
      <t>ジドウハンエイ</t>
    </rPh>
    <phoneticPr fontId="1"/>
  </si>
  <si>
    <t>（参考サイト：写真をタッチでリンクに飛びます）</t>
    <rPh sb="1" eb="3">
      <t>サンコウ</t>
    </rPh>
    <rPh sb="7" eb="9">
      <t>シャシン</t>
    </rPh>
    <rPh sb="18" eb="19">
      <t>ト</t>
    </rPh>
    <phoneticPr fontId="1"/>
  </si>
  <si>
    <t>・イメージがわかるよう入力値に数値をいれてありますが、上書きしてご活用ください。また、以下の機構ツールもぜひご活用ください。</t>
    <rPh sb="11" eb="14">
      <t>ニュウリョクチ</t>
    </rPh>
    <rPh sb="15" eb="17">
      <t>スウチ</t>
    </rPh>
    <rPh sb="27" eb="29">
      <t>ウワガ</t>
    </rPh>
    <rPh sb="33" eb="35">
      <t>カツヨウ</t>
    </rPh>
    <rPh sb="43" eb="45">
      <t>イカ</t>
    </rPh>
    <rPh sb="46" eb="48">
      <t>キコウ</t>
    </rPh>
    <rPh sb="55" eb="57">
      <t>カツヨウ</t>
    </rPh>
    <phoneticPr fontId="1"/>
  </si>
  <si>
    <t>　　「経営自己診断システム」「価格転嫁検討ツール」「儲かる経営キヅク君」→印刷枠外にリンクあります。</t>
    <rPh sb="37" eb="39">
      <t>インサツ</t>
    </rPh>
    <rPh sb="39" eb="41">
      <t>ワクガイ</t>
    </rPh>
    <phoneticPr fontId="1"/>
  </si>
  <si>
    <t>・あくまでシステムに入力いただいた数値を正しいものとして審査します。（提出時に本シートは削除しなくて結構です。）</t>
    <rPh sb="10" eb="12">
      <t>ニュウリョク</t>
    </rPh>
    <rPh sb="17" eb="19">
      <t>スウチ</t>
    </rPh>
    <rPh sb="20" eb="21">
      <t>タダ</t>
    </rPh>
    <rPh sb="28" eb="30">
      <t>シンサ</t>
    </rPh>
    <rPh sb="35" eb="38">
      <t>テイシュツジ</t>
    </rPh>
    <rPh sb="39" eb="40">
      <t>ホン</t>
    </rPh>
    <rPh sb="44" eb="46">
      <t>サクジョ</t>
    </rPh>
    <rPh sb="50" eb="52">
      <t>ケッコウ</t>
    </rPh>
    <phoneticPr fontId="1"/>
  </si>
  <si>
    <t>基準年度</t>
    <rPh sb="0" eb="4">
      <t>キジュンネンド</t>
    </rPh>
    <phoneticPr fontId="1"/>
  </si>
  <si>
    <t>直近の決算年月</t>
    <phoneticPr fontId="1"/>
  </si>
  <si>
    <t>年　　月期</t>
    <rPh sb="0" eb="1">
      <t>ネン</t>
    </rPh>
    <rPh sb="3" eb="5">
      <t>ガツキ</t>
    </rPh>
    <phoneticPr fontId="1"/>
  </si>
  <si>
    <r>
      <t xml:space="preserve">  ② 人件費</t>
    </r>
    <r>
      <rPr>
        <sz val="10"/>
        <color theme="1"/>
        <rFont val="BIZ UDゴシック"/>
        <family val="3"/>
        <charset val="128"/>
      </rPr>
      <t xml:space="preserve"> </t>
    </r>
    <r>
      <rPr>
        <b/>
        <sz val="10"/>
        <color theme="1"/>
        <rFont val="BIZ UDゴシック"/>
        <family val="3"/>
        <charset val="128"/>
      </rPr>
      <t>　  （注１）</t>
    </r>
    <rPh sb="4" eb="7">
      <t>ジンケンヒ</t>
    </rPh>
    <rPh sb="12" eb="13">
      <t>チュウ</t>
    </rPh>
    <phoneticPr fontId="1"/>
  </si>
  <si>
    <t xml:space="preserve">  ③ 減価償却費 </t>
    <rPh sb="4" eb="6">
      <t>ゲンカ</t>
    </rPh>
    <rPh sb="6" eb="9">
      <t>ショウキャクヒ</t>
    </rPh>
    <phoneticPr fontId="1"/>
  </si>
  <si>
    <t>　　　　（給与支給総額及び１人当たり給与支給総額は、両方を達成する事業計画の策定し、少なくともいずれか一方の目標値を達成する必要があります。）</t>
    <rPh sb="11" eb="12">
      <t>オヨ</t>
    </rPh>
    <phoneticPr fontId="1"/>
  </si>
  <si>
    <t>　販売費及び一般管理費</t>
    <rPh sb="1" eb="4">
      <t>ハンバイヒ</t>
    </rPh>
    <rPh sb="4" eb="5">
      <t>オヨ</t>
    </rPh>
    <rPh sb="6" eb="11">
      <t>イッパンカンリヒ</t>
    </rPh>
    <phoneticPr fontId="1"/>
  </si>
  <si>
    <t>事業計画書（その１・その２）における省力化投資の効果や省力化投資で生まれる経営資源の活用による新たな付加価値の創出に記載した取り組みの結果、上記会社全体の事業計画表の「労働生産性」がその数値で推移する根拠を計算式等を用いて示してください。</t>
    <phoneticPr fontId="1"/>
  </si>
  <si>
    <t>事業計画書（その１・その２）における省力化投資の効果や省力化投資で生まれる経営資源の活用による新たな付加価値の創出に記載した取り組みの結果、上記会社全体の事業計画表の「付加価値額」がその数値で推移する根拠を計算式等を用いて示してください。
例：省力化設備により製造コスト削減が年間▲〇〇円、リソース再活用による新サービス展開で＋〇〇円、基準年度に比べて年間付加価値額の合計は、＋〇〇円となり、２年目以降は、～推移していく予定。</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</si>
</sst>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2" formatCode="_ &quot;¥&quot;* #,##0_ ;_ &quot;¥&quot;* \-#,##0_ ;_ &quot;¥&quot;* &quot;-&quot;_ ;_ @_ "/>
    <numFmt numFmtId="176" formatCode="0.0000_ "/>
    <numFmt numFmtId="177" formatCode="0.0_ "/>
    <numFmt numFmtId="178" formatCode="0.00_ "/>
    <numFmt numFmtId="179" formatCode="#,##0.0_ "/>
    <numFmt numFmtId="180" formatCode="#,##0_ "/>
    <numFmt numFmtId="181" formatCode="#,##0.00_ "/>
    <numFmt numFmtId="182" formatCode="&quot;¥&quot;#,##0_);[Red]\(&quot;¥&quot;#,##0\)"/>
    <numFmt numFmtId="183" formatCode="0_ ;[Red]\-0\ "/>
    <numFmt numFmtId="184" formatCode="0.000%"/>
    <numFmt numFmtId="185" formatCode="#,##0.0"/>
    <numFmt numFmtId="186" formatCode="0&quot;人&quot;"/>
    <numFmt numFmtId="187" formatCode="0.0_);[Red]\(0.0\)"/>
  </numFmts>
  <fonts count="66" x14ac:knownFonts="1">
    <font>
      <sz val="11"/>
      <color theme="1"/>
      <name val="游ゴシック"/>
      <family val="2"/>
      <charset val="128"/>
      <scheme val="minor"/>
    </font>
    <font>
      <sz val="6"/>
      <name val="游ゴシック"/>
      <family val="2"/>
      <charset val="128"/>
      <scheme val="minor"/>
    </font>
    <font>
      <b/>
      <sz val="11"/>
      <color theme="0"/>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1"/>
      <name val="游ゴシック"/>
      <family val="3"/>
      <charset val="128"/>
      <scheme val="minor"/>
    </font>
    <font>
      <b/>
      <sz val="11"/>
      <color rgb="FFC00000"/>
      <name val="游ゴシック"/>
      <family val="3"/>
      <charset val="128"/>
      <scheme val="minor"/>
    </font>
    <font>
      <sz val="10"/>
      <color theme="1"/>
      <name val="游ゴシック"/>
      <family val="2"/>
      <charset val="128"/>
      <scheme val="minor"/>
    </font>
    <font>
      <sz val="9"/>
      <color theme="1"/>
      <name val="游ゴシック"/>
      <family val="3"/>
      <charset val="128"/>
      <scheme val="minor"/>
    </font>
    <font>
      <b/>
      <sz val="9"/>
      <color theme="1"/>
      <name val="游ゴシック"/>
      <family val="3"/>
      <charset val="128"/>
      <scheme val="minor"/>
    </font>
    <font>
      <sz val="11"/>
      <color theme="1"/>
      <name val="游ゴシック"/>
      <family val="3"/>
      <charset val="128"/>
      <scheme val="minor"/>
    </font>
    <font>
      <sz val="9"/>
      <name val="游ゴシック"/>
      <family val="3"/>
      <charset val="128"/>
      <scheme val="minor"/>
    </font>
    <font>
      <sz val="9"/>
      <color theme="1"/>
      <name val="游ゴシック"/>
      <family val="2"/>
      <charset val="128"/>
      <scheme val="minor"/>
    </font>
    <font>
      <b/>
      <sz val="10"/>
      <color theme="1"/>
      <name val="游ゴシック"/>
      <family val="3"/>
      <charset val="128"/>
      <scheme val="minor"/>
    </font>
    <font>
      <b/>
      <sz val="9"/>
      <name val="游ゴシック"/>
      <family val="3"/>
      <charset val="128"/>
      <scheme val="minor"/>
    </font>
    <font>
      <sz val="11"/>
      <name val="游ゴシック"/>
      <family val="2"/>
      <charset val="128"/>
      <scheme val="minor"/>
    </font>
    <font>
      <sz val="11"/>
      <name val="游ゴシック"/>
      <family val="3"/>
      <charset val="128"/>
      <scheme val="minor"/>
    </font>
    <font>
      <sz val="11"/>
      <color theme="1"/>
      <name val="Segoe UI Symbol"/>
      <family val="2"/>
    </font>
    <font>
      <sz val="10"/>
      <name val="游ゴシック"/>
      <family val="3"/>
      <charset val="128"/>
      <scheme val="minor"/>
    </font>
    <font>
      <sz val="10"/>
      <color theme="1"/>
      <name val="游ゴシック"/>
      <family val="3"/>
      <charset val="128"/>
      <scheme val="minor"/>
    </font>
    <font>
      <sz val="11"/>
      <color rgb="FFC00000"/>
      <name val="游ゴシック"/>
      <family val="3"/>
      <charset val="128"/>
      <scheme val="minor"/>
    </font>
    <font>
      <b/>
      <sz val="9"/>
      <color theme="1" tint="0.249977111117893"/>
      <name val="游ゴシック"/>
      <family val="3"/>
      <charset val="128"/>
      <scheme val="minor"/>
    </font>
    <font>
      <b/>
      <sz val="11"/>
      <color theme="1" tint="0.249977111117893"/>
      <name val="游ゴシック"/>
      <family val="3"/>
      <charset val="128"/>
      <scheme val="minor"/>
    </font>
    <font>
      <b/>
      <sz val="9"/>
      <color theme="0" tint="-0.499984740745262"/>
      <name val="游ゴシック"/>
      <family val="3"/>
      <charset val="128"/>
      <scheme val="minor"/>
    </font>
    <font>
      <sz val="9"/>
      <color rgb="FFC00000"/>
      <name val="游ゴシック"/>
      <family val="2"/>
      <charset val="128"/>
      <scheme val="minor"/>
    </font>
    <font>
      <b/>
      <sz val="9"/>
      <color theme="1" tint="0.34998626667073579"/>
      <name val="游ゴシック"/>
      <family val="3"/>
      <charset val="128"/>
      <scheme val="minor"/>
    </font>
    <font>
      <b/>
      <sz val="11"/>
      <color theme="1" tint="0.34998626667073579"/>
      <name val="游ゴシック"/>
      <family val="3"/>
      <charset val="128"/>
      <scheme val="minor"/>
    </font>
    <font>
      <sz val="11"/>
      <color rgb="FFC00000"/>
      <name val="游ゴシック"/>
      <family val="2"/>
      <charset val="128"/>
      <scheme val="minor"/>
    </font>
    <font>
      <b/>
      <sz val="12"/>
      <color rgb="FF000000"/>
      <name val="游ゴシック"/>
      <family val="3"/>
      <charset val="128"/>
      <scheme val="minor"/>
    </font>
    <font>
      <sz val="11"/>
      <color theme="1"/>
      <name val="游ゴシック"/>
      <family val="2"/>
      <charset val="128"/>
      <scheme val="minor"/>
    </font>
    <font>
      <sz val="11"/>
      <color rgb="FF0070C0"/>
      <name val="游ゴシック"/>
      <family val="2"/>
      <charset val="128"/>
      <scheme val="minor"/>
    </font>
    <font>
      <b/>
      <sz val="11"/>
      <color theme="1"/>
      <name val="ＭＳ 明朝"/>
      <family val="1"/>
    </font>
    <font>
      <b/>
      <sz val="14"/>
      <color theme="1"/>
      <name val="BIZ UDゴシック"/>
      <family val="3"/>
      <charset val="128"/>
    </font>
    <font>
      <b/>
      <sz val="11"/>
      <color theme="1"/>
      <name val="BIZ UDゴシック"/>
      <family val="3"/>
      <charset val="128"/>
    </font>
    <font>
      <b/>
      <sz val="11"/>
      <color rgb="FF0070C0"/>
      <name val="BIZ UDゴシック"/>
      <family val="3"/>
      <charset val="128"/>
    </font>
    <font>
      <b/>
      <sz val="12"/>
      <color rgb="FFFF0000"/>
      <name val="BIZ UDゴシック"/>
      <family val="3"/>
      <charset val="128"/>
    </font>
    <font>
      <sz val="11"/>
      <color theme="1"/>
      <name val="BIZ UDゴシック"/>
      <family val="3"/>
      <charset val="128"/>
    </font>
    <font>
      <sz val="11"/>
      <color rgb="FF00B050"/>
      <name val="BIZ UDゴシック"/>
      <family val="3"/>
      <charset val="128"/>
    </font>
    <font>
      <sz val="11"/>
      <color rgb="FF0070C0"/>
      <name val="BIZ UDゴシック"/>
      <family val="3"/>
      <charset val="128"/>
    </font>
    <font>
      <sz val="11"/>
      <color rgb="FF7030A0"/>
      <name val="BIZ UDゴシック"/>
      <family val="3"/>
      <charset val="128"/>
    </font>
    <font>
      <b/>
      <sz val="12"/>
      <color theme="1"/>
      <name val="BIZ UDゴシック"/>
      <family val="3"/>
      <charset val="128"/>
    </font>
    <font>
      <sz val="9"/>
      <color rgb="FF000000"/>
      <name val="BIZ UDゴシック"/>
      <family val="3"/>
      <charset val="128"/>
    </font>
    <font>
      <sz val="12"/>
      <color theme="1"/>
      <name val="BIZ UDゴシック"/>
      <family val="3"/>
      <charset val="128"/>
    </font>
    <font>
      <sz val="8"/>
      <color theme="1"/>
      <name val="BIZ UDゴシック"/>
      <family val="3"/>
      <charset val="128"/>
    </font>
    <font>
      <b/>
      <sz val="10"/>
      <color theme="1"/>
      <name val="BIZ UDゴシック"/>
      <family val="3"/>
      <charset val="128"/>
    </font>
    <font>
      <sz val="11"/>
      <name val="BIZ UDゴシック"/>
      <family val="3"/>
      <charset val="128"/>
    </font>
    <font>
      <sz val="10"/>
      <color theme="1"/>
      <name val="BIZ UDゴシック"/>
      <family val="3"/>
      <charset val="128"/>
    </font>
    <font>
      <b/>
      <sz val="10"/>
      <color rgb="FF0070C0"/>
      <name val="BIZ UDゴシック"/>
      <family val="3"/>
      <charset val="128"/>
    </font>
    <font>
      <sz val="11"/>
      <color theme="1"/>
      <name val="BIZ UDゴシック"/>
      <family val="3"/>
    </font>
    <font>
      <sz val="11"/>
      <color rgb="FF00B050"/>
      <name val="BIZ UDゴシック"/>
      <family val="3"/>
    </font>
    <font>
      <b/>
      <sz val="10"/>
      <name val="BIZ UDゴシック"/>
      <family val="3"/>
      <charset val="128"/>
    </font>
    <font>
      <sz val="14"/>
      <color theme="1"/>
      <name val="BIZ UDゴシック"/>
      <family val="3"/>
      <charset val="128"/>
    </font>
    <font>
      <sz val="9"/>
      <color rgb="FF000000"/>
      <name val="Meiryo UI"/>
      <family val="3"/>
      <charset val="128"/>
    </font>
    <font>
      <b/>
      <sz val="9"/>
      <color rgb="FFC00000"/>
      <name val="游ゴシック"/>
      <family val="3"/>
      <charset val="128"/>
      <scheme val="minor"/>
    </font>
    <font>
      <sz val="9"/>
      <color rgb="FFC00000"/>
      <name val="游ゴシック"/>
      <family val="3"/>
      <charset val="128"/>
      <scheme val="minor"/>
    </font>
    <font>
      <b/>
      <sz val="11"/>
      <color theme="1"/>
      <name val="BIZ UDPゴシック"/>
      <family val="3"/>
      <charset val="128"/>
    </font>
    <font>
      <sz val="11"/>
      <color theme="1"/>
      <name val="BIZ UDPゴシック"/>
      <family val="3"/>
      <charset val="128"/>
    </font>
    <font>
      <b/>
      <sz val="12"/>
      <color theme="1"/>
      <name val="BIZ UDPゴシック"/>
      <family val="3"/>
      <charset val="128"/>
    </font>
    <font>
      <sz val="12"/>
      <color theme="1"/>
      <name val="BIZ UDPゴシック"/>
      <family val="3"/>
      <charset val="128"/>
    </font>
    <font>
      <b/>
      <sz val="12"/>
      <color rgb="FF0070C0"/>
      <name val="游ゴシック"/>
      <family val="3"/>
      <charset val="128"/>
      <scheme val="minor"/>
    </font>
    <font>
      <b/>
      <sz val="12"/>
      <color rgb="FF000000"/>
      <name val="BIZ UDPゴシック"/>
      <family val="3"/>
      <charset val="128"/>
    </font>
    <font>
      <sz val="12"/>
      <color rgb="FF0070C0"/>
      <name val="BIZ UDPゴシック"/>
      <family val="3"/>
      <charset val="128"/>
    </font>
    <font>
      <sz val="12"/>
      <color rgb="FF000000"/>
      <name val="BIZ UDPゴシック"/>
      <family val="3"/>
      <charset val="128"/>
    </font>
    <font>
      <b/>
      <sz val="12"/>
      <color rgb="FF0070C0"/>
      <name val="BIZ UDゴシック"/>
      <family val="3"/>
      <charset val="128"/>
    </font>
    <font>
      <sz val="11"/>
      <color rgb="FF000000"/>
      <name val="BIZ UDゴシック"/>
      <family val="3"/>
      <charset val="128"/>
    </font>
    <font>
      <b/>
      <sz val="9"/>
      <color theme="1"/>
      <name val="BIZ UDゴシック"/>
      <family val="3"/>
      <charset val="128"/>
    </font>
  </fonts>
  <fills count="18">
    <fill>
      <patternFill patternType="none"/>
    </fill>
    <fill>
      <patternFill patternType="gray125"/>
    </fill>
    <fill>
      <patternFill patternType="solid">
        <fgColor theme="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CE4D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AF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79998168889431442"/>
        <bgColor indexed="64"/>
      </patternFill>
    </fill>
  </fills>
  <borders count="122">
    <border>
      <left/>
      <right/>
      <top/>
      <bottom/>
      <diagonal/>
    </border>
    <border>
      <left style="medium">
        <color theme="1"/>
      </left>
      <right style="medium">
        <color theme="1"/>
      </right>
      <top style="medium">
        <color theme="1"/>
      </top>
      <bottom style="medium">
        <color theme="1"/>
      </bottom>
      <diagonal/>
    </border>
    <border>
      <left style="medium">
        <color rgb="FFC00000"/>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theme="1"/>
      </bottom>
      <diagonal/>
    </border>
    <border>
      <left style="hair">
        <color indexed="64"/>
      </left>
      <right style="thin">
        <color indexed="64"/>
      </right>
      <top style="thin">
        <color indexed="64"/>
      </top>
      <bottom style="medium">
        <color theme="1"/>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theme="1"/>
      </left>
      <right style="hair">
        <color theme="1"/>
      </right>
      <top style="medium">
        <color theme="1"/>
      </top>
      <bottom style="thin">
        <color indexed="64"/>
      </bottom>
      <diagonal/>
    </border>
    <border>
      <left style="hair">
        <color theme="1"/>
      </left>
      <right style="medium">
        <color theme="1"/>
      </right>
      <top style="medium">
        <color theme="1"/>
      </top>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theme="1"/>
      </top>
      <bottom style="thin">
        <color indexed="64"/>
      </bottom>
      <diagonal/>
    </border>
    <border>
      <left style="medium">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theme="1"/>
      </left>
      <right style="hair">
        <color theme="1"/>
      </right>
      <top style="thin">
        <color indexed="64"/>
      </top>
      <bottom style="thin">
        <color indexed="64"/>
      </bottom>
      <diagonal/>
    </border>
    <border>
      <left style="hair">
        <color theme="1"/>
      </left>
      <right style="medium">
        <color theme="1"/>
      </right>
      <top style="thin">
        <color indexed="64"/>
      </top>
      <bottom style="thin">
        <color indexed="64"/>
      </bottom>
      <diagonal/>
    </border>
    <border>
      <left style="medium">
        <color theme="1"/>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theme="1"/>
      </right>
      <top style="thin">
        <color indexed="64"/>
      </top>
      <bottom style="thin">
        <color indexed="64"/>
      </bottom>
      <diagonal/>
    </border>
    <border>
      <left style="hair">
        <color theme="1"/>
      </left>
      <right style="medium">
        <color indexed="64"/>
      </right>
      <top style="thin">
        <color indexed="64"/>
      </top>
      <bottom style="thin">
        <color indexed="64"/>
      </bottom>
      <diagonal/>
    </border>
    <border>
      <left style="medium">
        <color theme="1"/>
      </left>
      <right style="hair">
        <color theme="1"/>
      </right>
      <top style="thin">
        <color indexed="64"/>
      </top>
      <bottom style="medium">
        <color theme="1"/>
      </bottom>
      <diagonal/>
    </border>
    <border>
      <left style="hair">
        <color theme="1"/>
      </left>
      <right style="medium">
        <color theme="1"/>
      </right>
      <top style="thin">
        <color indexed="64"/>
      </top>
      <bottom style="medium">
        <color theme="1"/>
      </bottom>
      <diagonal/>
    </border>
    <border>
      <left style="medium">
        <color theme="1"/>
      </left>
      <right style="hair">
        <color indexed="64"/>
      </right>
      <top style="thin">
        <color indexed="64"/>
      </top>
      <bottom style="medium">
        <color theme="1"/>
      </bottom>
      <diagonal/>
    </border>
    <border>
      <left style="hair">
        <color indexed="64"/>
      </left>
      <right/>
      <top style="thin">
        <color indexed="64"/>
      </top>
      <bottom style="medium">
        <color theme="1"/>
      </bottom>
      <diagonal/>
    </border>
    <border>
      <left style="medium">
        <color indexed="64"/>
      </left>
      <right style="hair">
        <color theme="1"/>
      </right>
      <top style="thin">
        <color indexed="64"/>
      </top>
      <bottom style="medium">
        <color indexed="64"/>
      </bottom>
      <diagonal/>
    </border>
    <border>
      <left style="hair">
        <color theme="1"/>
      </left>
      <right style="medium">
        <color indexed="64"/>
      </right>
      <top style="thin">
        <color indexed="64"/>
      </top>
      <bottom style="medium">
        <color indexed="64"/>
      </bottom>
      <diagonal/>
    </border>
    <border>
      <left/>
      <right style="medium">
        <color rgb="FFC00000"/>
      </right>
      <top/>
      <bottom/>
      <diagonal/>
    </border>
    <border>
      <left style="thin">
        <color indexed="64"/>
      </left>
      <right/>
      <top style="thin">
        <color indexed="64"/>
      </top>
      <bottom/>
      <diagonal/>
    </border>
    <border>
      <left/>
      <right/>
      <top style="thin">
        <color indexed="64"/>
      </top>
      <bottom/>
      <diagonal/>
    </border>
    <border>
      <left/>
      <right style="dotted">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dotted">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diagonalUp="1">
      <left style="medium">
        <color indexed="64"/>
      </left>
      <right style="medium">
        <color indexed="64"/>
      </right>
      <top style="dotted">
        <color indexed="64"/>
      </top>
      <bottom style="dotted">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style="medium">
        <color indexed="64"/>
      </right>
      <top style="medium">
        <color rgb="FF000000"/>
      </top>
      <bottom style="thin">
        <color indexed="64"/>
      </bottom>
      <diagonal/>
    </border>
    <border diagonalUp="1">
      <left style="medium">
        <color indexed="64"/>
      </left>
      <right style="medium">
        <color indexed="64"/>
      </right>
      <top style="medium">
        <color rgb="FF000000"/>
      </top>
      <bottom style="thin">
        <color indexed="64"/>
      </bottom>
      <diagonal style="thin">
        <color indexed="64"/>
      </diagonal>
    </border>
    <border>
      <left style="medium">
        <color indexed="64"/>
      </left>
      <right style="medium">
        <color indexed="64"/>
      </right>
      <top style="medium">
        <color rgb="FF000000"/>
      </top>
      <bottom style="thin">
        <color indexed="64"/>
      </bottom>
      <diagonal/>
    </border>
    <border>
      <left style="medium">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diagonalUp="1">
      <left style="medium">
        <color indexed="64"/>
      </left>
      <right style="medium">
        <color indexed="64"/>
      </right>
      <top style="thin">
        <color indexed="64"/>
      </top>
      <bottom style="dotted">
        <color indexed="64"/>
      </bottom>
      <diagonal style="thin">
        <color indexed="64"/>
      </diagonal>
    </border>
    <border>
      <left style="medium">
        <color indexed="64"/>
      </left>
      <right style="medium">
        <color rgb="FF000000"/>
      </right>
      <top style="thin">
        <color indexed="64"/>
      </top>
      <bottom style="dotted">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dotted">
        <color indexed="64"/>
      </top>
      <bottom style="medium">
        <color rgb="FF000000"/>
      </bottom>
      <diagonal/>
    </border>
    <border>
      <left style="thin">
        <color indexed="64"/>
      </left>
      <right style="medium">
        <color indexed="64"/>
      </right>
      <top style="dotted">
        <color indexed="64"/>
      </top>
      <bottom style="medium">
        <color rgb="FF000000"/>
      </bottom>
      <diagonal/>
    </border>
    <border diagonalUp="1">
      <left style="medium">
        <color indexed="64"/>
      </left>
      <right style="medium">
        <color indexed="64"/>
      </right>
      <top style="dotted">
        <color indexed="64"/>
      </top>
      <bottom style="medium">
        <color rgb="FF000000"/>
      </bottom>
      <diagonal style="thin">
        <color indexed="64"/>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rgb="FF000000"/>
      </left>
      <right/>
      <top/>
      <bottom style="thin">
        <color indexed="64"/>
      </bottom>
      <diagonal/>
    </border>
    <border>
      <left style="medium">
        <color indexed="64"/>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diagonalUp="1">
      <left style="medium">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indexed="64"/>
      </left>
      <right style="medium">
        <color rgb="FF000000"/>
      </right>
      <top/>
      <bottom/>
      <diagonal/>
    </border>
    <border>
      <left style="medium">
        <color indexed="64"/>
      </left>
      <right style="medium">
        <color indexed="64"/>
      </right>
      <top/>
      <bottom style="dotted">
        <color indexed="64"/>
      </bottom>
      <diagonal/>
    </border>
  </borders>
  <cellStyleXfs count="3">
    <xf numFmtId="0" fontId="0" fillId="0" borderId="0">
      <alignment vertical="center"/>
    </xf>
    <xf numFmtId="6" fontId="29" fillId="0" borderId="0" applyFont="0" applyFill="0" applyBorder="0" applyAlignment="0" applyProtection="0">
      <alignment vertical="center"/>
    </xf>
    <xf numFmtId="38" fontId="29" fillId="0" borderId="0" applyFont="0" applyFill="0" applyBorder="0" applyAlignment="0" applyProtection="0">
      <alignment vertical="center"/>
    </xf>
  </cellStyleXfs>
  <cellXfs count="421">
    <xf numFmtId="0" fontId="0" fillId="0" borderId="0" xfId="0">
      <alignment vertical="center"/>
    </xf>
    <xf numFmtId="0" fontId="2" fillId="2" borderId="0" xfId="0" applyFont="1" applyFill="1">
      <alignment vertical="center"/>
    </xf>
    <xf numFmtId="176" fontId="0" fillId="0" borderId="0" xfId="0" applyNumberFormat="1">
      <alignment vertical="center"/>
    </xf>
    <xf numFmtId="0" fontId="0" fillId="0" borderId="0" xfId="0" applyAlignment="1">
      <alignment horizontal="right" vertical="center"/>
    </xf>
    <xf numFmtId="177" fontId="3" fillId="3" borderId="1" xfId="0" applyNumberFormat="1" applyFont="1" applyFill="1" applyBorder="1">
      <alignment vertical="center"/>
    </xf>
    <xf numFmtId="177" fontId="3" fillId="0" borderId="0" xfId="0" applyNumberFormat="1" applyFont="1">
      <alignment vertical="center"/>
    </xf>
    <xf numFmtId="177" fontId="3" fillId="4" borderId="1" xfId="0" applyNumberFormat="1" applyFont="1" applyFill="1" applyBorder="1">
      <alignment vertical="center"/>
    </xf>
    <xf numFmtId="0" fontId="4" fillId="0" borderId="0" xfId="0" applyFont="1" applyAlignment="1">
      <alignment horizontal="right" vertical="center"/>
    </xf>
    <xf numFmtId="178" fontId="4" fillId="5" borderId="2" xfId="0" applyNumberFormat="1" applyFont="1" applyFill="1" applyBorder="1">
      <alignment vertical="center"/>
    </xf>
    <xf numFmtId="0" fontId="3" fillId="0" borderId="0" xfId="0" applyFont="1">
      <alignment vertical="center"/>
    </xf>
    <xf numFmtId="0" fontId="5" fillId="6" borderId="0" xfId="0" applyFont="1" applyFill="1">
      <alignment vertical="center"/>
    </xf>
    <xf numFmtId="0" fontId="0" fillId="6" borderId="0" xfId="0" applyFill="1">
      <alignment vertical="center"/>
    </xf>
    <xf numFmtId="0" fontId="6" fillId="0" borderId="0" xfId="0" applyFont="1">
      <alignment vertical="center"/>
    </xf>
    <xf numFmtId="0" fontId="3" fillId="7" borderId="0" xfId="0" applyFont="1" applyFill="1">
      <alignment vertical="center"/>
    </xf>
    <xf numFmtId="0" fontId="0" fillId="7" borderId="0" xfId="0" applyFill="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pplyAlignment="1">
      <alignment horizontal="right" vertical="center"/>
    </xf>
    <xf numFmtId="178" fontId="10" fillId="0" borderId="0" xfId="0" applyNumberFormat="1" applyFont="1">
      <alignment vertical="center"/>
    </xf>
    <xf numFmtId="0" fontId="12" fillId="0" borderId="0" xfId="0" applyFont="1" applyAlignment="1">
      <alignment horizontal="right" vertical="center"/>
    </xf>
    <xf numFmtId="177" fontId="10" fillId="0" borderId="0" xfId="0" applyNumberFormat="1" applyFont="1">
      <alignment vertical="center"/>
    </xf>
    <xf numFmtId="0" fontId="13" fillId="6" borderId="3" xfId="0" applyFont="1" applyFill="1" applyBorder="1">
      <alignment vertical="center"/>
    </xf>
    <xf numFmtId="0" fontId="13" fillId="6" borderId="4" xfId="0" applyFont="1" applyFill="1" applyBorder="1">
      <alignment vertical="center"/>
    </xf>
    <xf numFmtId="0" fontId="13" fillId="6" borderId="5" xfId="0" applyFont="1" applyFill="1" applyBorder="1">
      <alignment vertical="center"/>
    </xf>
    <xf numFmtId="0" fontId="13" fillId="7" borderId="3" xfId="0" applyFont="1" applyFill="1" applyBorder="1">
      <alignment vertical="center"/>
    </xf>
    <xf numFmtId="0" fontId="13" fillId="7" borderId="6" xfId="0" applyFont="1" applyFill="1" applyBorder="1">
      <alignment vertical="center"/>
    </xf>
    <xf numFmtId="0" fontId="13" fillId="7" borderId="7" xfId="0" applyFont="1" applyFill="1" applyBorder="1">
      <alignment vertical="center"/>
    </xf>
    <xf numFmtId="0" fontId="13" fillId="7" borderId="8" xfId="0" applyFont="1" applyFill="1" applyBorder="1" applyAlignment="1">
      <alignment horizontal="center" vertical="center"/>
    </xf>
    <xf numFmtId="0" fontId="14" fillId="6" borderId="9" xfId="0" applyFont="1" applyFill="1" applyBorder="1" applyAlignment="1">
      <alignment vertical="center" wrapText="1"/>
    </xf>
    <xf numFmtId="0" fontId="10" fillId="9" borderId="10" xfId="0" applyFont="1" applyFill="1" applyBorder="1">
      <alignment vertical="center"/>
    </xf>
    <xf numFmtId="0" fontId="10" fillId="10" borderId="11" xfId="0" applyFont="1" applyFill="1" applyBorder="1" applyAlignment="1" applyProtection="1">
      <alignment vertical="center" shrinkToFit="1"/>
      <protection locked="0"/>
    </xf>
    <xf numFmtId="0" fontId="10" fillId="10" borderId="12" xfId="0" applyFont="1" applyFill="1" applyBorder="1" applyProtection="1">
      <alignment vertical="center"/>
      <protection locked="0"/>
    </xf>
    <xf numFmtId="0" fontId="10" fillId="8" borderId="0" xfId="0" applyFont="1" applyFill="1" applyAlignment="1">
      <alignment horizontal="right" vertical="center"/>
    </xf>
    <xf numFmtId="0" fontId="15" fillId="0" borderId="0" xfId="0" applyFont="1">
      <alignment vertical="center"/>
    </xf>
    <xf numFmtId="0" fontId="0" fillId="9" borderId="13" xfId="0" applyFill="1" applyBorder="1">
      <alignment vertical="center"/>
    </xf>
    <xf numFmtId="0" fontId="0" fillId="10" borderId="14" xfId="0" applyFill="1" applyBorder="1" applyAlignment="1" applyProtection="1">
      <alignment vertical="center" shrinkToFit="1"/>
      <protection locked="0"/>
    </xf>
    <xf numFmtId="0" fontId="0" fillId="10" borderId="15" xfId="0" applyFill="1" applyBorder="1" applyAlignment="1" applyProtection="1">
      <alignment horizontal="right" vertical="center"/>
      <protection locked="0"/>
    </xf>
    <xf numFmtId="0" fontId="8" fillId="10" borderId="16" xfId="0" applyFont="1" applyFill="1" applyBorder="1" applyAlignment="1" applyProtection="1">
      <alignment horizontal="center" vertical="center"/>
      <protection locked="0"/>
    </xf>
    <xf numFmtId="0" fontId="0" fillId="8" borderId="17" xfId="0" applyFill="1" applyBorder="1" applyProtection="1">
      <alignment vertical="center"/>
      <protection locked="0"/>
    </xf>
    <xf numFmtId="0" fontId="10" fillId="0" borderId="10" xfId="0" applyFont="1" applyBorder="1">
      <alignment vertical="center"/>
    </xf>
    <xf numFmtId="0" fontId="10" fillId="10" borderId="18" xfId="0" applyFont="1" applyFill="1" applyBorder="1" applyAlignment="1" applyProtection="1">
      <alignment vertical="center" shrinkToFit="1"/>
      <protection locked="0"/>
    </xf>
    <xf numFmtId="0" fontId="10" fillId="10" borderId="19" xfId="0" applyFont="1" applyFill="1" applyBorder="1" applyAlignment="1" applyProtection="1">
      <alignment horizontal="right" vertical="center"/>
      <protection locked="0"/>
    </xf>
    <xf numFmtId="0" fontId="16" fillId="9" borderId="10" xfId="0" applyFont="1" applyFill="1" applyBorder="1">
      <alignment vertical="center"/>
    </xf>
    <xf numFmtId="0" fontId="16" fillId="10" borderId="20" xfId="0" applyFont="1" applyFill="1" applyBorder="1" applyAlignment="1" applyProtection="1">
      <alignment vertical="center" shrinkToFit="1"/>
      <protection locked="0"/>
    </xf>
    <xf numFmtId="0" fontId="16" fillId="10" borderId="21" xfId="0" applyFont="1" applyFill="1" applyBorder="1" applyAlignment="1" applyProtection="1">
      <alignment horizontal="right" vertical="center"/>
      <protection locked="0"/>
    </xf>
    <xf numFmtId="0" fontId="11" fillId="10" borderId="22" xfId="0" applyFont="1" applyFill="1" applyBorder="1" applyAlignment="1" applyProtection="1">
      <alignment horizontal="center" vertical="center"/>
      <protection locked="0"/>
    </xf>
    <xf numFmtId="0" fontId="10" fillId="8" borderId="23" xfId="0" applyFont="1" applyFill="1" applyBorder="1" applyProtection="1">
      <alignment vertical="center"/>
      <protection locked="0"/>
    </xf>
    <xf numFmtId="0" fontId="0" fillId="9" borderId="10" xfId="0" applyFill="1" applyBorder="1">
      <alignment vertical="center"/>
    </xf>
    <xf numFmtId="0" fontId="0" fillId="10" borderId="20" xfId="0" applyFill="1" applyBorder="1" applyAlignment="1" applyProtection="1">
      <alignment vertical="center" shrinkToFit="1"/>
      <protection locked="0"/>
    </xf>
    <xf numFmtId="0" fontId="0" fillId="10" borderId="21" xfId="0" applyFill="1" applyBorder="1" applyAlignment="1" applyProtection="1">
      <alignment horizontal="right" vertical="center"/>
      <protection locked="0"/>
    </xf>
    <xf numFmtId="0" fontId="8" fillId="10" borderId="22" xfId="0" applyFont="1" applyFill="1" applyBorder="1" applyAlignment="1" applyProtection="1">
      <alignment horizontal="center" vertical="center"/>
      <protection locked="0"/>
    </xf>
    <xf numFmtId="0" fontId="10" fillId="8" borderId="23" xfId="0" applyFont="1" applyFill="1" applyBorder="1" applyAlignment="1" applyProtection="1">
      <alignment horizontal="right" vertical="center"/>
      <protection locked="0"/>
    </xf>
    <xf numFmtId="0" fontId="16" fillId="10" borderId="18" xfId="0" applyFont="1" applyFill="1" applyBorder="1" applyAlignment="1" applyProtection="1">
      <alignment vertical="center" shrinkToFit="1"/>
      <protection locked="0"/>
    </xf>
    <xf numFmtId="0" fontId="16" fillId="10" borderId="19" xfId="0" applyFont="1" applyFill="1" applyBorder="1" applyAlignment="1" applyProtection="1">
      <alignment horizontal="right" vertical="center"/>
      <protection locked="0"/>
    </xf>
    <xf numFmtId="0" fontId="0" fillId="10" borderId="18" xfId="0" applyFill="1" applyBorder="1" applyAlignment="1" applyProtection="1">
      <alignment vertical="center" shrinkToFit="1"/>
      <protection locked="0"/>
    </xf>
    <xf numFmtId="0" fontId="0" fillId="10" borderId="19" xfId="0" applyFill="1" applyBorder="1" applyAlignment="1" applyProtection="1">
      <alignment horizontal="right" vertical="center"/>
      <protection locked="0"/>
    </xf>
    <xf numFmtId="0" fontId="0" fillId="10" borderId="24" xfId="0" applyFill="1" applyBorder="1" applyAlignment="1" applyProtection="1">
      <alignment vertical="center" shrinkToFit="1"/>
      <protection locked="0"/>
    </xf>
    <xf numFmtId="0" fontId="0" fillId="10" borderId="25" xfId="0" applyFill="1" applyBorder="1" applyAlignment="1" applyProtection="1">
      <alignment horizontal="right" vertical="center"/>
      <protection locked="0"/>
    </xf>
    <xf numFmtId="0" fontId="0" fillId="10" borderId="26" xfId="0" applyFill="1" applyBorder="1" applyAlignment="1" applyProtection="1">
      <alignment vertical="center" shrinkToFit="1"/>
      <protection locked="0"/>
    </xf>
    <xf numFmtId="0" fontId="0" fillId="10" borderId="27" xfId="0" applyFill="1" applyBorder="1" applyAlignment="1" applyProtection="1">
      <alignment horizontal="right" vertical="center"/>
      <protection locked="0"/>
    </xf>
    <xf numFmtId="0" fontId="8" fillId="10" borderId="28" xfId="0" applyFont="1" applyFill="1" applyBorder="1" applyAlignment="1" applyProtection="1">
      <alignment horizontal="center" vertical="center"/>
      <protection locked="0"/>
    </xf>
    <xf numFmtId="0" fontId="10" fillId="8" borderId="29" xfId="0" applyFont="1" applyFill="1" applyBorder="1" applyProtection="1">
      <alignment vertical="center"/>
      <protection locked="0"/>
    </xf>
    <xf numFmtId="178" fontId="4" fillId="0" borderId="0" xfId="0" applyNumberFormat="1" applyFont="1">
      <alignment vertical="center"/>
    </xf>
    <xf numFmtId="0" fontId="0" fillId="0" borderId="39" xfId="0" applyBorder="1">
      <alignment vertical="center"/>
    </xf>
    <xf numFmtId="0" fontId="7" fillId="8" borderId="0" xfId="0" applyFont="1" applyFill="1">
      <alignment vertical="center"/>
    </xf>
    <xf numFmtId="0" fontId="19" fillId="8" borderId="0" xfId="0" applyFont="1" applyFill="1" applyAlignment="1">
      <alignment horizontal="right" vertical="center"/>
    </xf>
    <xf numFmtId="0" fontId="19" fillId="8" borderId="0" xfId="0" applyFont="1" applyFill="1" applyAlignment="1">
      <alignment vertical="center" wrapText="1"/>
    </xf>
    <xf numFmtId="0" fontId="18" fillId="8" borderId="0" xfId="0" applyFont="1" applyFill="1" applyAlignment="1">
      <alignment vertical="center" wrapText="1"/>
    </xf>
    <xf numFmtId="0" fontId="20" fillId="0" borderId="0" xfId="0" applyFont="1">
      <alignment vertical="center"/>
    </xf>
    <xf numFmtId="0" fontId="16" fillId="0" borderId="0" xfId="0" applyFont="1">
      <alignment vertical="center"/>
    </xf>
    <xf numFmtId="0" fontId="0" fillId="8" borderId="0" xfId="0" applyFill="1" applyAlignment="1">
      <alignment horizontal="right" vertical="center"/>
    </xf>
    <xf numFmtId="0" fontId="19" fillId="8" borderId="3" xfId="0" applyFont="1" applyFill="1" applyBorder="1">
      <alignment vertical="center"/>
    </xf>
    <xf numFmtId="0" fontId="8" fillId="6" borderId="0" xfId="0" applyFont="1" applyFill="1" applyAlignment="1">
      <alignment horizontal="right" vertical="center"/>
    </xf>
    <xf numFmtId="177" fontId="5" fillId="6" borderId="0" xfId="0" applyNumberFormat="1" applyFont="1" applyFill="1" applyAlignment="1">
      <alignment horizontal="right" vertical="center"/>
    </xf>
    <xf numFmtId="0" fontId="17" fillId="0" borderId="0" xfId="0" applyFont="1">
      <alignment vertical="center"/>
    </xf>
    <xf numFmtId="0" fontId="5" fillId="0" borderId="0" xfId="0" applyFont="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 fillId="0" borderId="35" xfId="0" applyFont="1" applyBorder="1" applyAlignment="1">
      <alignment horizontal="center" vertical="center" shrinkToFit="1"/>
    </xf>
    <xf numFmtId="0" fontId="10" fillId="0" borderId="37" xfId="0" applyFont="1" applyBorder="1" applyAlignment="1">
      <alignment horizontal="center" vertical="center" shrinkToFit="1"/>
    </xf>
    <xf numFmtId="0" fontId="0" fillId="0" borderId="36" xfId="0" applyBorder="1">
      <alignment vertical="center"/>
    </xf>
    <xf numFmtId="0" fontId="0" fillId="0" borderId="38" xfId="0"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0" fillId="0" borderId="46" xfId="0" applyBorder="1">
      <alignment vertical="center"/>
    </xf>
    <xf numFmtId="0" fontId="24" fillId="0" borderId="0" xfId="0" applyFont="1">
      <alignment vertical="center"/>
    </xf>
    <xf numFmtId="0" fontId="5" fillId="7" borderId="0" xfId="0" applyFont="1" applyFill="1">
      <alignment vertical="center"/>
    </xf>
    <xf numFmtId="0" fontId="8" fillId="7" borderId="0" xfId="0" applyFont="1" applyFill="1" applyAlignment="1">
      <alignment horizontal="right" vertical="center"/>
    </xf>
    <xf numFmtId="179" fontId="5" fillId="7" borderId="0" xfId="0" applyNumberFormat="1" applyFont="1" applyFill="1" applyAlignment="1">
      <alignment horizontal="right" vertical="center"/>
    </xf>
    <xf numFmtId="0" fontId="8" fillId="0" borderId="0" xfId="0" applyFont="1" applyAlignment="1">
      <alignment vertical="center" shrinkToFit="1"/>
    </xf>
    <xf numFmtId="0" fontId="23" fillId="0" borderId="47" xfId="0" applyFont="1" applyBorder="1" applyAlignment="1">
      <alignment vertical="center" shrinkToFit="1"/>
    </xf>
    <xf numFmtId="0" fontId="25" fillId="3" borderId="48" xfId="0" applyFont="1" applyFill="1" applyBorder="1" applyAlignment="1">
      <alignment horizontal="center" vertical="center" shrinkToFit="1"/>
    </xf>
    <xf numFmtId="0" fontId="23" fillId="0" borderId="0" xfId="0" applyFont="1" applyAlignment="1">
      <alignment vertical="center" shrinkToFit="1"/>
    </xf>
    <xf numFmtId="0" fontId="25" fillId="4" borderId="48" xfId="0" applyFont="1" applyFill="1" applyBorder="1" applyAlignment="1">
      <alignment horizontal="center" vertical="center" shrinkToFit="1"/>
    </xf>
    <xf numFmtId="0" fontId="11" fillId="0" borderId="0" xfId="0" applyFont="1" applyAlignment="1">
      <alignment vertical="center" shrinkToFit="1"/>
    </xf>
    <xf numFmtId="177" fontId="13" fillId="0" borderId="0" xfId="0" applyNumberFormat="1" applyFont="1" applyAlignment="1">
      <alignment horizontal="right" vertical="center" wrapText="1"/>
    </xf>
    <xf numFmtId="177" fontId="10" fillId="0" borderId="3" xfId="0" applyNumberFormat="1" applyFont="1" applyBorder="1">
      <alignment vertical="center"/>
    </xf>
    <xf numFmtId="181" fontId="4" fillId="0" borderId="0" xfId="0" applyNumberFormat="1" applyFont="1" applyAlignment="1">
      <alignment horizontal="center" vertical="center"/>
    </xf>
    <xf numFmtId="0" fontId="0" fillId="2" borderId="0" xfId="0" applyFill="1">
      <alignment vertical="center"/>
    </xf>
    <xf numFmtId="0" fontId="0" fillId="9" borderId="0" xfId="0" applyFill="1">
      <alignment vertical="center"/>
    </xf>
    <xf numFmtId="176" fontId="0" fillId="9" borderId="0" xfId="0" applyNumberFormat="1" applyFill="1">
      <alignment vertical="center"/>
    </xf>
    <xf numFmtId="0" fontId="4" fillId="9" borderId="0" xfId="0" applyFont="1" applyFill="1" applyAlignment="1">
      <alignment horizontal="left" vertical="center"/>
    </xf>
    <xf numFmtId="178" fontId="4" fillId="9" borderId="2" xfId="0" applyNumberFormat="1" applyFont="1" applyFill="1" applyBorder="1">
      <alignment vertical="center"/>
    </xf>
    <xf numFmtId="177" fontId="3" fillId="9" borderId="0" xfId="0" applyNumberFormat="1" applyFont="1" applyFill="1">
      <alignment vertical="center"/>
    </xf>
    <xf numFmtId="0" fontId="3" fillId="9" borderId="0" xfId="0" applyFont="1" applyFill="1">
      <alignment vertical="center"/>
    </xf>
    <xf numFmtId="0" fontId="0" fillId="9" borderId="0" xfId="0" applyFill="1" applyAlignment="1">
      <alignment horizontal="right" vertical="center"/>
    </xf>
    <xf numFmtId="0" fontId="4" fillId="9" borderId="0" xfId="0" applyFont="1" applyFill="1" applyAlignment="1">
      <alignment horizontal="right" vertical="center"/>
    </xf>
    <xf numFmtId="178" fontId="4" fillId="9" borderId="0" xfId="0" applyNumberFormat="1" applyFont="1" applyFill="1">
      <alignment vertical="center"/>
    </xf>
    <xf numFmtId="0" fontId="3" fillId="9" borderId="0" xfId="0" applyFont="1" applyFill="1" applyAlignment="1">
      <alignment horizontal="right" vertical="center"/>
    </xf>
    <xf numFmtId="180" fontId="3" fillId="9" borderId="50" xfId="0" applyNumberFormat="1" applyFont="1" applyFill="1" applyBorder="1" applyProtection="1">
      <alignment vertical="center"/>
      <protection locked="0"/>
    </xf>
    <xf numFmtId="0" fontId="3" fillId="9" borderId="0" xfId="0" applyFont="1" applyFill="1" applyAlignment="1">
      <alignment horizontal="center" vertical="center"/>
    </xf>
    <xf numFmtId="177" fontId="3" fillId="9" borderId="3" xfId="0" applyNumberFormat="1" applyFont="1" applyFill="1" applyBorder="1">
      <alignment vertical="center"/>
    </xf>
    <xf numFmtId="180" fontId="5" fillId="9" borderId="50" xfId="0" applyNumberFormat="1" applyFont="1" applyFill="1" applyBorder="1" applyProtection="1">
      <alignment vertical="center"/>
      <protection locked="0"/>
    </xf>
    <xf numFmtId="0" fontId="12" fillId="9" borderId="0" xfId="0" applyFont="1" applyFill="1">
      <alignment vertical="center"/>
    </xf>
    <xf numFmtId="0" fontId="27" fillId="9" borderId="0" xfId="0" applyFont="1" applyFill="1">
      <alignment vertical="center"/>
    </xf>
    <xf numFmtId="0" fontId="4" fillId="9" borderId="0" xfId="0" applyFont="1" applyFill="1">
      <alignment vertical="center"/>
    </xf>
    <xf numFmtId="0" fontId="0" fillId="0" borderId="51" xfId="0" applyBorder="1">
      <alignment vertical="center"/>
    </xf>
    <xf numFmtId="0" fontId="31" fillId="0" borderId="81" xfId="0" applyFont="1" applyBorder="1" applyAlignment="1">
      <alignment horizontal="center" vertical="center"/>
    </xf>
    <xf numFmtId="0" fontId="31" fillId="0" borderId="82" xfId="0" applyFont="1" applyBorder="1" applyAlignment="1">
      <alignment horizontal="center" vertical="center"/>
    </xf>
    <xf numFmtId="184" fontId="0" fillId="0" borderId="0" xfId="0" applyNumberFormat="1">
      <alignment vertical="center"/>
    </xf>
    <xf numFmtId="185" fontId="0" fillId="0" borderId="0" xfId="0" applyNumberFormat="1">
      <alignment vertical="center"/>
    </xf>
    <xf numFmtId="0" fontId="0" fillId="0" borderId="0" xfId="0" applyAlignment="1">
      <alignment horizontal="center" vertical="center"/>
    </xf>
    <xf numFmtId="184" fontId="0" fillId="0" borderId="0" xfId="0" applyNumberFormat="1" applyAlignment="1">
      <alignment horizontal="center" vertical="center"/>
    </xf>
    <xf numFmtId="0" fontId="0" fillId="0" borderId="35" xfId="0" applyBorder="1">
      <alignment vertical="center"/>
    </xf>
    <xf numFmtId="0" fontId="0" fillId="0" borderId="49" xfId="0" applyBorder="1">
      <alignment vertical="center"/>
    </xf>
    <xf numFmtId="0" fontId="0" fillId="0" borderId="50" xfId="0" applyBorder="1">
      <alignment vertical="center"/>
    </xf>
    <xf numFmtId="0" fontId="0" fillId="0" borderId="37" xfId="0" applyBorder="1">
      <alignment vertical="center"/>
    </xf>
    <xf numFmtId="0" fontId="0" fillId="0" borderId="87" xfId="0" applyBorder="1">
      <alignment vertical="center"/>
    </xf>
    <xf numFmtId="6" fontId="37" fillId="0" borderId="89" xfId="1" applyFont="1" applyBorder="1" applyAlignment="1" applyProtection="1">
      <alignment horizontal="right" vertical="center" wrapText="1"/>
      <protection locked="0"/>
    </xf>
    <xf numFmtId="182" fontId="37" fillId="0" borderId="89" xfId="0" applyNumberFormat="1" applyFont="1" applyBorder="1" applyAlignment="1" applyProtection="1">
      <alignment vertical="center" wrapText="1"/>
      <protection locked="0"/>
    </xf>
    <xf numFmtId="6" fontId="37" fillId="0" borderId="70" xfId="1" applyFont="1" applyBorder="1" applyAlignment="1" applyProtection="1">
      <alignment horizontal="right" vertical="center" wrapText="1"/>
      <protection locked="0"/>
    </xf>
    <xf numFmtId="6" fontId="39" fillId="0" borderId="70" xfId="1" applyFont="1" applyBorder="1" applyAlignment="1" applyProtection="1">
      <alignment horizontal="right" vertical="center" wrapText="1"/>
      <protection locked="0"/>
    </xf>
    <xf numFmtId="6" fontId="37" fillId="0" borderId="69" xfId="1" applyFont="1" applyBorder="1" applyAlignment="1" applyProtection="1">
      <alignment horizontal="right" vertical="center" wrapText="1"/>
      <protection locked="0"/>
    </xf>
    <xf numFmtId="6" fontId="36" fillId="14" borderId="69" xfId="1" applyFont="1" applyFill="1" applyBorder="1" applyAlignment="1" applyProtection="1">
      <alignment horizontal="right" vertical="center" wrapText="1"/>
    </xf>
    <xf numFmtId="184" fontId="0" fillId="0" borderId="83" xfId="0" applyNumberFormat="1" applyBorder="1">
      <alignment vertical="center"/>
    </xf>
    <xf numFmtId="184" fontId="0" fillId="0" borderId="84" xfId="0" applyNumberFormat="1" applyBorder="1">
      <alignment vertical="center"/>
    </xf>
    <xf numFmtId="184" fontId="0" fillId="0" borderId="85" xfId="0" applyNumberFormat="1" applyBorder="1">
      <alignment vertical="center"/>
    </xf>
    <xf numFmtId="42" fontId="15" fillId="0" borderId="81" xfId="0" applyNumberFormat="1" applyFont="1" applyBorder="1">
      <alignment vertical="center"/>
    </xf>
    <xf numFmtId="42" fontId="15" fillId="0" borderId="82" xfId="0" applyNumberFormat="1" applyFont="1" applyBorder="1">
      <alignment vertical="center"/>
    </xf>
    <xf numFmtId="10" fontId="0" fillId="0" borderId="88" xfId="0" applyNumberFormat="1" applyBorder="1">
      <alignment vertical="center"/>
    </xf>
    <xf numFmtId="42" fontId="0" fillId="0" borderId="86" xfId="0" applyNumberFormat="1" applyBorder="1">
      <alignment vertical="center"/>
    </xf>
    <xf numFmtId="10" fontId="0" fillId="12" borderId="35" xfId="0" applyNumberFormat="1" applyFill="1" applyBorder="1" applyProtection="1">
      <alignment vertical="center"/>
      <protection locked="0"/>
    </xf>
    <xf numFmtId="42" fontId="0" fillId="12" borderId="52" xfId="0" applyNumberFormat="1" applyFill="1" applyBorder="1" applyProtection="1">
      <alignment vertical="center"/>
      <protection locked="0"/>
    </xf>
    <xf numFmtId="0" fontId="36" fillId="0" borderId="0" xfId="0" applyFont="1">
      <alignment vertical="center"/>
    </xf>
    <xf numFmtId="0" fontId="35" fillId="0" borderId="0" xfId="0" applyFont="1">
      <alignment vertical="center"/>
    </xf>
    <xf numFmtId="0" fontId="36" fillId="13" borderId="3" xfId="0" applyFont="1" applyFill="1" applyBorder="1">
      <alignment vertical="center"/>
    </xf>
    <xf numFmtId="0" fontId="37" fillId="0" borderId="3" xfId="0" applyFont="1" applyBorder="1">
      <alignment vertical="center"/>
    </xf>
    <xf numFmtId="0" fontId="38" fillId="0" borderId="3" xfId="0" applyFont="1" applyBorder="1">
      <alignment vertical="center"/>
    </xf>
    <xf numFmtId="0" fontId="39" fillId="0" borderId="3" xfId="0" applyFont="1" applyBorder="1">
      <alignment vertical="center"/>
    </xf>
    <xf numFmtId="0" fontId="36" fillId="0" borderId="3" xfId="0" applyFont="1" applyBorder="1">
      <alignment vertical="center"/>
    </xf>
    <xf numFmtId="0" fontId="46" fillId="0" borderId="0" xfId="0" applyFont="1">
      <alignment vertical="center"/>
    </xf>
    <xf numFmtId="0" fontId="36" fillId="0" borderId="0" xfId="0" applyFont="1" applyAlignment="1">
      <alignment horizontal="left" vertical="center"/>
    </xf>
    <xf numFmtId="0" fontId="42" fillId="0" borderId="60" xfId="0" applyFont="1" applyBorder="1" applyAlignment="1">
      <alignment horizontal="center" vertical="center" wrapText="1"/>
    </xf>
    <xf numFmtId="0" fontId="42" fillId="0" borderId="0" xfId="0" applyFont="1" applyAlignment="1">
      <alignment horizontal="center" vertical="center" wrapText="1"/>
    </xf>
    <xf numFmtId="0" fontId="43" fillId="0" borderId="37" xfId="0" applyFont="1" applyBorder="1" applyAlignment="1">
      <alignment horizontal="center" vertical="center" wrapText="1"/>
    </xf>
    <xf numFmtId="0" fontId="36" fillId="0" borderId="58" xfId="0" applyFont="1" applyBorder="1" applyAlignment="1">
      <alignment vertical="top" wrapText="1"/>
    </xf>
    <xf numFmtId="0" fontId="36" fillId="0" borderId="37" xfId="0" applyFont="1" applyBorder="1" applyAlignment="1">
      <alignment vertical="top" wrapText="1"/>
    </xf>
    <xf numFmtId="0" fontId="36" fillId="0" borderId="62" xfId="0" applyFont="1" applyBorder="1" applyAlignment="1">
      <alignment horizontal="center" vertical="center"/>
    </xf>
    <xf numFmtId="0" fontId="36" fillId="0" borderId="66" xfId="0" applyFont="1" applyBorder="1" applyAlignment="1">
      <alignment horizontal="center" vertical="center"/>
    </xf>
    <xf numFmtId="0" fontId="44" fillId="13" borderId="52" xfId="0" applyFont="1" applyFill="1" applyBorder="1" applyAlignment="1">
      <alignment horizontal="center" vertical="center" wrapText="1"/>
    </xf>
    <xf numFmtId="0" fontId="44" fillId="13" borderId="68" xfId="0" applyFont="1" applyFill="1" applyBorder="1" applyAlignment="1">
      <alignment horizontal="center" vertical="center" wrapText="1"/>
    </xf>
    <xf numFmtId="6" fontId="37" fillId="13" borderId="69" xfId="1" applyFont="1" applyFill="1" applyBorder="1" applyAlignment="1" applyProtection="1">
      <alignment horizontal="right" vertical="center" wrapText="1"/>
      <protection locked="0"/>
    </xf>
    <xf numFmtId="0" fontId="44" fillId="13" borderId="66" xfId="0" applyFont="1" applyFill="1" applyBorder="1" applyAlignment="1">
      <alignment horizontal="center" vertical="center" wrapText="1"/>
    </xf>
    <xf numFmtId="0" fontId="46" fillId="0" borderId="67" xfId="0" applyFont="1" applyBorder="1" applyAlignment="1">
      <alignment horizontal="left" vertical="center"/>
    </xf>
    <xf numFmtId="0" fontId="46" fillId="0" borderId="39" xfId="0" applyFont="1" applyBorder="1" applyAlignment="1">
      <alignment horizontal="left" vertical="center" wrapText="1"/>
    </xf>
    <xf numFmtId="0" fontId="44" fillId="0" borderId="68" xfId="0" applyFont="1" applyBorder="1" applyAlignment="1">
      <alignment horizontal="center" vertical="center" wrapText="1"/>
    </xf>
    <xf numFmtId="0" fontId="44" fillId="0" borderId="67" xfId="0" applyFont="1" applyBorder="1" applyAlignment="1">
      <alignment horizontal="left" vertical="center"/>
    </xf>
    <xf numFmtId="0" fontId="47" fillId="14" borderId="67" xfId="0" applyFont="1" applyFill="1" applyBorder="1" applyAlignment="1">
      <alignment horizontal="left" vertical="center"/>
    </xf>
    <xf numFmtId="183" fontId="36" fillId="15" borderId="73" xfId="2" applyNumberFormat="1" applyFont="1" applyFill="1" applyBorder="1" applyAlignment="1">
      <alignment horizontal="justify" vertical="center" wrapText="1"/>
    </xf>
    <xf numFmtId="183" fontId="36" fillId="15" borderId="90" xfId="2" applyNumberFormat="1" applyFont="1" applyFill="1" applyBorder="1" applyAlignment="1">
      <alignment horizontal="justify" vertical="center" wrapText="1"/>
    </xf>
    <xf numFmtId="0" fontId="47" fillId="14" borderId="71" xfId="0" applyFont="1" applyFill="1" applyBorder="1" applyAlignment="1">
      <alignment horizontal="left" vertical="center"/>
    </xf>
    <xf numFmtId="0" fontId="44" fillId="13" borderId="62" xfId="0" applyFont="1" applyFill="1" applyBorder="1" applyAlignment="1">
      <alignment horizontal="center" vertical="center" wrapText="1"/>
    </xf>
    <xf numFmtId="6" fontId="49" fillId="13" borderId="89" xfId="1" applyFont="1" applyFill="1" applyBorder="1" applyAlignment="1">
      <alignment horizontal="right" vertical="center" wrapText="1"/>
    </xf>
    <xf numFmtId="0" fontId="44" fillId="13" borderId="72" xfId="0" applyFont="1" applyFill="1" applyBorder="1" applyAlignment="1">
      <alignment horizontal="center" vertical="center" wrapText="1"/>
    </xf>
    <xf numFmtId="6" fontId="49" fillId="13" borderId="60" xfId="1" applyFont="1" applyFill="1" applyBorder="1" applyAlignment="1">
      <alignment horizontal="right" vertical="center" wrapText="1"/>
    </xf>
    <xf numFmtId="0" fontId="47" fillId="14" borderId="93" xfId="0" applyFont="1" applyFill="1" applyBorder="1" applyAlignment="1">
      <alignment horizontal="center" vertical="center" wrapText="1"/>
    </xf>
    <xf numFmtId="0" fontId="38" fillId="15" borderId="94" xfId="0" applyFont="1" applyFill="1" applyBorder="1" applyAlignment="1">
      <alignment horizontal="justify" vertical="center" wrapText="1"/>
    </xf>
    <xf numFmtId="0" fontId="36" fillId="14" borderId="75" xfId="0" applyFont="1" applyFill="1" applyBorder="1" applyAlignment="1">
      <alignment horizontal="left" vertical="center" wrapText="1"/>
    </xf>
    <xf numFmtId="0" fontId="46" fillId="14" borderId="76" xfId="0" applyFont="1" applyFill="1" applyBorder="1" applyAlignment="1">
      <alignment horizontal="center" vertical="center" wrapText="1"/>
    </xf>
    <xf numFmtId="0" fontId="36" fillId="15" borderId="98" xfId="0" applyFont="1" applyFill="1" applyBorder="1" applyAlignment="1">
      <alignment horizontal="justify" vertical="center" wrapText="1"/>
    </xf>
    <xf numFmtId="0" fontId="36" fillId="14" borderId="78" xfId="0" applyFont="1" applyFill="1" applyBorder="1" applyAlignment="1">
      <alignment horizontal="left" vertical="center" wrapText="1"/>
    </xf>
    <xf numFmtId="0" fontId="46" fillId="14" borderId="79" xfId="0" applyFont="1" applyFill="1" applyBorder="1" applyAlignment="1">
      <alignment horizontal="center" vertical="center" wrapText="1"/>
    </xf>
    <xf numFmtId="0" fontId="36" fillId="15" borderId="80" xfId="0" applyFont="1" applyFill="1" applyBorder="1" applyAlignment="1">
      <alignment horizontal="justify" vertical="center" wrapText="1"/>
    </xf>
    <xf numFmtId="0" fontId="36" fillId="14" borderId="101" xfId="0" applyFont="1" applyFill="1" applyBorder="1" applyAlignment="1">
      <alignment horizontal="left" vertical="center" wrapText="1"/>
    </xf>
    <xf numFmtId="0" fontId="46" fillId="14" borderId="102" xfId="0" applyFont="1" applyFill="1" applyBorder="1" applyAlignment="1">
      <alignment horizontal="center" vertical="center" wrapText="1"/>
    </xf>
    <xf numFmtId="0" fontId="36" fillId="15" borderId="103" xfId="0" applyFont="1" applyFill="1" applyBorder="1" applyAlignment="1">
      <alignment horizontal="justify" vertical="center" wrapText="1"/>
    </xf>
    <xf numFmtId="186" fontId="37" fillId="13" borderId="69" xfId="0" applyNumberFormat="1" applyFont="1" applyFill="1" applyBorder="1" applyAlignment="1">
      <alignment horizontal="right" vertical="center" wrapText="1"/>
    </xf>
    <xf numFmtId="186" fontId="37" fillId="13" borderId="67" xfId="0" applyNumberFormat="1" applyFont="1" applyFill="1" applyBorder="1" applyAlignment="1">
      <alignment horizontal="right" vertical="center" wrapText="1"/>
    </xf>
    <xf numFmtId="186" fontId="37" fillId="13" borderId="107" xfId="0" applyNumberFormat="1" applyFont="1" applyFill="1" applyBorder="1" applyAlignment="1">
      <alignment horizontal="right" vertical="center" wrapText="1"/>
    </xf>
    <xf numFmtId="0" fontId="44" fillId="13" borderId="110" xfId="0" applyFont="1" applyFill="1" applyBorder="1" applyAlignment="1">
      <alignment horizontal="center" vertical="center" wrapText="1"/>
    </xf>
    <xf numFmtId="186" fontId="37" fillId="13" borderId="111" xfId="0" applyNumberFormat="1" applyFont="1" applyFill="1" applyBorder="1" applyAlignment="1">
      <alignment horizontal="right" vertical="center" wrapText="1"/>
    </xf>
    <xf numFmtId="0" fontId="44" fillId="14" borderId="112" xfId="0" applyFont="1" applyFill="1" applyBorder="1" applyAlignment="1">
      <alignment horizontal="left" vertical="center" wrapText="1"/>
    </xf>
    <xf numFmtId="0" fontId="44" fillId="14" borderId="113" xfId="0" applyFont="1" applyFill="1" applyBorder="1" applyAlignment="1">
      <alignment horizontal="left" vertical="center" wrapText="1"/>
    </xf>
    <xf numFmtId="0" fontId="44" fillId="14" borderId="74" xfId="0" applyFont="1" applyFill="1" applyBorder="1" applyAlignment="1">
      <alignment horizontal="center" vertical="center" wrapText="1"/>
    </xf>
    <xf numFmtId="10" fontId="36" fillId="0" borderId="0" xfId="0" applyNumberFormat="1" applyFont="1">
      <alignment vertical="center"/>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36" fillId="0" borderId="56" xfId="0" applyFont="1" applyBorder="1" applyAlignment="1">
      <alignment horizontal="center" vertical="center"/>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xf numFmtId="0" fontId="38" fillId="15" borderId="114" xfId="0" applyFont="1" applyFill="1" applyBorder="1" applyAlignment="1">
      <alignment horizontal="justify" vertical="center" wrapText="1"/>
    </xf>
    <xf numFmtId="0" fontId="38" fillId="15" borderId="116" xfId="0" applyFont="1" applyFill="1" applyBorder="1" applyAlignment="1">
      <alignment horizontal="justify" vertical="center" wrapText="1"/>
    </xf>
    <xf numFmtId="0" fontId="47" fillId="14" borderId="117" xfId="0" applyFont="1" applyFill="1" applyBorder="1" applyAlignment="1">
      <alignment horizontal="center" vertical="center" wrapText="1"/>
    </xf>
    <xf numFmtId="6" fontId="36" fillId="15" borderId="69" xfId="0" applyNumberFormat="1" applyFont="1" applyFill="1" applyBorder="1" applyAlignment="1">
      <alignment horizontal="right" vertical="center" wrapText="1"/>
    </xf>
    <xf numFmtId="186" fontId="37" fillId="13" borderId="120" xfId="0" applyNumberFormat="1" applyFont="1" applyFill="1" applyBorder="1" applyAlignment="1">
      <alignment horizontal="right" vertical="center" wrapText="1"/>
    </xf>
    <xf numFmtId="186" fontId="37" fillId="13" borderId="60" xfId="0" applyNumberFormat="1" applyFont="1" applyFill="1" applyBorder="1" applyAlignment="1">
      <alignment horizontal="right" vertical="center" wrapText="1"/>
    </xf>
    <xf numFmtId="186" fontId="37" fillId="15" borderId="60" xfId="0" applyNumberFormat="1" applyFont="1" applyFill="1" applyBorder="1" applyAlignment="1">
      <alignment horizontal="right" vertical="center" wrapText="1"/>
    </xf>
    <xf numFmtId="186" fontId="37" fillId="15" borderId="67" xfId="0" applyNumberFormat="1" applyFont="1" applyFill="1" applyBorder="1" applyAlignment="1">
      <alignment horizontal="right" vertical="center" wrapText="1"/>
    </xf>
    <xf numFmtId="0" fontId="36" fillId="15" borderId="111" xfId="0" applyFont="1" applyFill="1" applyBorder="1" applyAlignment="1">
      <alignment horizontal="justify" vertical="center" wrapText="1"/>
    </xf>
    <xf numFmtId="0" fontId="36" fillId="15" borderId="121" xfId="0" applyFont="1" applyFill="1" applyBorder="1" applyAlignment="1">
      <alignment horizontal="justify" vertical="center" wrapText="1"/>
    </xf>
    <xf numFmtId="0" fontId="36" fillId="15" borderId="77" xfId="0" applyFont="1" applyFill="1" applyBorder="1" applyAlignment="1">
      <alignment horizontal="justify" vertical="center" wrapText="1"/>
    </xf>
    <xf numFmtId="0" fontId="38" fillId="15" borderId="95" xfId="0" applyFont="1" applyFill="1" applyBorder="1" applyAlignment="1">
      <alignment horizontal="justify" vertical="center" wrapText="1"/>
    </xf>
    <xf numFmtId="6" fontId="49" fillId="15" borderId="60" xfId="1" applyFont="1" applyFill="1" applyBorder="1" applyAlignment="1">
      <alignment horizontal="right" vertical="center" wrapText="1"/>
    </xf>
    <xf numFmtId="6" fontId="49" fillId="15" borderId="89" xfId="1" applyFont="1" applyFill="1" applyBorder="1" applyAlignment="1">
      <alignment horizontal="right" vertical="center" wrapText="1"/>
    </xf>
    <xf numFmtId="6" fontId="48" fillId="15" borderId="73" xfId="0" applyNumberFormat="1" applyFont="1" applyFill="1" applyBorder="1" applyAlignment="1">
      <alignment horizontal="right" vertical="center" wrapText="1"/>
    </xf>
    <xf numFmtId="183" fontId="36" fillId="15" borderId="60" xfId="2" applyNumberFormat="1" applyFont="1" applyFill="1" applyBorder="1" applyAlignment="1">
      <alignment horizontal="justify" vertical="center" wrapText="1"/>
    </xf>
    <xf numFmtId="183" fontId="36" fillId="15" borderId="70" xfId="2" applyNumberFormat="1" applyFont="1" applyFill="1" applyBorder="1" applyAlignment="1">
      <alignment horizontal="justify" vertical="center" wrapText="1"/>
    </xf>
    <xf numFmtId="6" fontId="36" fillId="15" borderId="70" xfId="2" applyNumberFormat="1" applyFont="1" applyFill="1" applyBorder="1" applyAlignment="1">
      <alignment horizontal="right" vertical="center" wrapText="1"/>
    </xf>
    <xf numFmtId="6" fontId="36" fillId="15" borderId="69" xfId="1" applyFont="1" applyFill="1" applyBorder="1" applyAlignment="1" applyProtection="1">
      <alignment horizontal="right" vertical="center" wrapText="1"/>
    </xf>
    <xf numFmtId="6" fontId="37" fillId="15" borderId="69" xfId="1" applyFont="1" applyFill="1" applyBorder="1" applyAlignment="1" applyProtection="1">
      <alignment horizontal="right" vertical="center" wrapText="1"/>
      <protection locked="0"/>
    </xf>
    <xf numFmtId="6" fontId="45" fillId="15" borderId="70" xfId="1" applyFont="1" applyFill="1" applyBorder="1" applyAlignment="1" applyProtection="1">
      <alignment horizontal="right" vertical="center" wrapText="1"/>
      <protection locked="0"/>
    </xf>
    <xf numFmtId="6" fontId="45" fillId="15" borderId="50" xfId="1" applyFont="1" applyFill="1" applyBorder="1" applyAlignment="1" applyProtection="1">
      <alignment horizontal="right" vertical="center" wrapText="1"/>
      <protection locked="0"/>
    </xf>
    <xf numFmtId="6" fontId="37" fillId="15" borderId="70" xfId="1" applyFont="1" applyFill="1" applyBorder="1" applyAlignment="1" applyProtection="1">
      <alignment horizontal="right" vertical="center" wrapText="1"/>
      <protection locked="0"/>
    </xf>
    <xf numFmtId="6" fontId="37" fillId="15" borderId="89" xfId="1" applyFont="1" applyFill="1" applyBorder="1" applyAlignment="1" applyProtection="1">
      <alignment horizontal="right" vertical="center" wrapText="1"/>
      <protection locked="0"/>
    </xf>
    <xf numFmtId="6" fontId="45" fillId="0" borderId="70" xfId="1" applyFont="1" applyBorder="1" applyAlignment="1" applyProtection="1">
      <alignment horizontal="right" vertical="center" wrapText="1"/>
    </xf>
    <xf numFmtId="6" fontId="45" fillId="13" borderId="50" xfId="1" applyFont="1" applyFill="1" applyBorder="1" applyAlignment="1" applyProtection="1">
      <alignment horizontal="right" vertical="center" wrapText="1"/>
    </xf>
    <xf numFmtId="6" fontId="45" fillId="13" borderId="70" xfId="1" applyFont="1" applyFill="1" applyBorder="1" applyAlignment="1" applyProtection="1">
      <alignment horizontal="right" vertical="center" wrapText="1"/>
    </xf>
    <xf numFmtId="6" fontId="36" fillId="14" borderId="70" xfId="2" applyNumberFormat="1" applyFont="1" applyFill="1" applyBorder="1" applyAlignment="1" applyProtection="1">
      <alignment horizontal="right" vertical="center" wrapText="1"/>
    </xf>
    <xf numFmtId="6" fontId="48" fillId="14" borderId="73" xfId="0" applyNumberFormat="1" applyFont="1" applyFill="1" applyBorder="1" applyAlignment="1">
      <alignment horizontal="right" vertical="center" wrapText="1"/>
    </xf>
    <xf numFmtId="6" fontId="36" fillId="14" borderId="69" xfId="0" applyNumberFormat="1" applyFont="1" applyFill="1" applyBorder="1" applyAlignment="1">
      <alignment horizontal="right" vertical="center" wrapText="1"/>
    </xf>
    <xf numFmtId="6" fontId="36" fillId="0" borderId="70" xfId="1" applyFont="1" applyBorder="1" applyAlignment="1" applyProtection="1">
      <alignment horizontal="right" vertical="center" wrapText="1"/>
    </xf>
    <xf numFmtId="6" fontId="36" fillId="13" borderId="50" xfId="1" applyFont="1" applyFill="1" applyBorder="1" applyAlignment="1" applyProtection="1">
      <alignment horizontal="right" vertical="center" wrapText="1"/>
    </xf>
    <xf numFmtId="6" fontId="36" fillId="13" borderId="70" xfId="1" applyFont="1" applyFill="1" applyBorder="1" applyAlignment="1" applyProtection="1">
      <alignment horizontal="right" vertical="center" wrapText="1"/>
    </xf>
    <xf numFmtId="6" fontId="36" fillId="14" borderId="39" xfId="0" applyNumberFormat="1" applyFont="1" applyFill="1" applyBorder="1" applyAlignment="1">
      <alignment horizontal="right" vertical="center" wrapText="1"/>
    </xf>
    <xf numFmtId="2" fontId="34" fillId="14" borderId="69" xfId="0" applyNumberFormat="1" applyFont="1" applyFill="1" applyBorder="1" applyAlignment="1">
      <alignment horizontal="right" vertical="center" wrapText="1"/>
    </xf>
    <xf numFmtId="6" fontId="36" fillId="14" borderId="65" xfId="2" applyNumberFormat="1" applyFont="1" applyFill="1" applyBorder="1" applyAlignment="1" applyProtection="1">
      <alignment horizontal="right" vertical="center" wrapText="1"/>
    </xf>
    <xf numFmtId="182" fontId="36" fillId="14" borderId="70" xfId="2" applyNumberFormat="1" applyFont="1" applyFill="1" applyBorder="1" applyAlignment="1" applyProtection="1">
      <alignment horizontal="right" vertical="center" wrapText="1"/>
    </xf>
    <xf numFmtId="6" fontId="48" fillId="14" borderId="32" xfId="0" applyNumberFormat="1" applyFont="1" applyFill="1" applyBorder="1" applyAlignment="1">
      <alignment horizontal="right" vertical="center" wrapText="1"/>
    </xf>
    <xf numFmtId="6" fontId="36" fillId="14" borderId="73" xfId="0" applyNumberFormat="1" applyFont="1" applyFill="1" applyBorder="1" applyAlignment="1">
      <alignment horizontal="right" vertical="center" wrapText="1"/>
    </xf>
    <xf numFmtId="2" fontId="34" fillId="14" borderId="95" xfId="0" applyNumberFormat="1" applyFont="1" applyFill="1" applyBorder="1" applyAlignment="1">
      <alignment horizontal="right" vertical="center" wrapText="1"/>
    </xf>
    <xf numFmtId="2" fontId="34" fillId="14" borderId="92" xfId="0" applyNumberFormat="1" applyFont="1" applyFill="1" applyBorder="1" applyAlignment="1">
      <alignment horizontal="right" vertical="center" wrapText="1"/>
    </xf>
    <xf numFmtId="2" fontId="34" fillId="14" borderId="96" xfId="0" applyNumberFormat="1" applyFont="1" applyFill="1" applyBorder="1" applyAlignment="1">
      <alignment horizontal="right" vertical="center" wrapText="1"/>
    </xf>
    <xf numFmtId="6" fontId="36" fillId="14" borderId="77" xfId="0" applyNumberFormat="1" applyFont="1" applyFill="1" applyBorder="1" applyAlignment="1">
      <alignment horizontal="right" vertical="center" wrapText="1"/>
    </xf>
    <xf numFmtId="6" fontId="48" fillId="14" borderId="77" xfId="0" applyNumberFormat="1" applyFont="1" applyFill="1" applyBorder="1" applyAlignment="1">
      <alignment horizontal="right" vertical="center" wrapText="1"/>
    </xf>
    <xf numFmtId="6" fontId="36" fillId="14" borderId="99" xfId="0" applyNumberFormat="1" applyFont="1" applyFill="1" applyBorder="1" applyAlignment="1">
      <alignment horizontal="right" vertical="center" wrapText="1"/>
    </xf>
    <xf numFmtId="6" fontId="48" fillId="14" borderId="99" xfId="0" applyNumberFormat="1" applyFont="1" applyFill="1" applyBorder="1" applyAlignment="1">
      <alignment horizontal="right" vertical="center" wrapText="1"/>
    </xf>
    <xf numFmtId="6" fontId="48" fillId="14" borderId="104" xfId="0" applyNumberFormat="1" applyFont="1" applyFill="1" applyBorder="1" applyAlignment="1">
      <alignment horizontal="right" vertical="center" wrapText="1"/>
    </xf>
    <xf numFmtId="6" fontId="48" fillId="14" borderId="105" xfId="0" applyNumberFormat="1" applyFont="1" applyFill="1" applyBorder="1" applyAlignment="1">
      <alignment horizontal="right" vertical="center" wrapText="1"/>
    </xf>
    <xf numFmtId="6" fontId="36" fillId="14" borderId="89" xfId="0" applyNumberFormat="1" applyFont="1" applyFill="1" applyBorder="1" applyAlignment="1">
      <alignment horizontal="right" vertical="center" wrapText="1"/>
    </xf>
    <xf numFmtId="6" fontId="36" fillId="14" borderId="61" xfId="0" applyNumberFormat="1" applyFont="1" applyFill="1" applyBorder="1" applyAlignment="1">
      <alignment horizontal="right" vertical="center" wrapText="1"/>
    </xf>
    <xf numFmtId="2" fontId="34" fillId="14" borderId="114" xfId="0" applyNumberFormat="1" applyFont="1" applyFill="1" applyBorder="1" applyAlignment="1">
      <alignment horizontal="right" vertical="center" wrapText="1"/>
    </xf>
    <xf numFmtId="2" fontId="34" fillId="14" borderId="115" xfId="0" applyNumberFormat="1" applyFont="1" applyFill="1" applyBorder="1" applyAlignment="1">
      <alignment horizontal="right" vertical="center" wrapText="1"/>
    </xf>
    <xf numFmtId="0" fontId="51" fillId="0" borderId="0" xfId="0" applyFont="1">
      <alignment vertical="center"/>
    </xf>
    <xf numFmtId="0" fontId="0" fillId="11" borderId="0" xfId="0" applyFill="1">
      <alignment vertical="center"/>
    </xf>
    <xf numFmtId="0" fontId="12" fillId="9" borderId="0" xfId="0" applyFont="1" applyFill="1" applyProtection="1">
      <alignment vertical="center"/>
      <protection locked="0"/>
    </xf>
    <xf numFmtId="0" fontId="53" fillId="0" borderId="0" xfId="0" applyFont="1" applyAlignment="1">
      <alignment vertical="top"/>
    </xf>
    <xf numFmtId="0" fontId="0" fillId="0" borderId="0" xfId="0" applyAlignment="1">
      <alignment vertical="top"/>
    </xf>
    <xf numFmtId="0" fontId="53" fillId="0" borderId="39" xfId="0" applyFont="1" applyBorder="1" applyAlignment="1">
      <alignment vertical="top"/>
    </xf>
    <xf numFmtId="0" fontId="54" fillId="0" borderId="39" xfId="0" applyFont="1" applyBorder="1" applyAlignment="1">
      <alignment vertical="top"/>
    </xf>
    <xf numFmtId="0" fontId="41" fillId="16" borderId="37" xfId="0" applyFont="1" applyFill="1" applyBorder="1" applyAlignment="1">
      <alignment horizontal="center" vertical="center" wrapText="1"/>
    </xf>
    <xf numFmtId="0" fontId="55" fillId="12" borderId="0" xfId="0" applyFont="1" applyFill="1">
      <alignment vertical="center"/>
    </xf>
    <xf numFmtId="0" fontId="56" fillId="12" borderId="0" xfId="0" applyFont="1" applyFill="1">
      <alignment vertical="center"/>
    </xf>
    <xf numFmtId="0" fontId="55" fillId="0" borderId="0" xfId="0" applyFont="1">
      <alignment vertical="center"/>
    </xf>
    <xf numFmtId="0" fontId="56" fillId="0" borderId="0" xfId="0" applyFont="1">
      <alignment vertical="center"/>
    </xf>
    <xf numFmtId="178" fontId="57" fillId="0" borderId="55" xfId="0" applyNumberFormat="1" applyFont="1" applyBorder="1" applyAlignment="1">
      <alignment horizontal="center" vertical="center"/>
    </xf>
    <xf numFmtId="0" fontId="55" fillId="0" borderId="0" xfId="0" applyFont="1" applyAlignment="1">
      <alignment horizontal="left" vertical="center"/>
    </xf>
    <xf numFmtId="0" fontId="58" fillId="0" borderId="0" xfId="0" applyFont="1">
      <alignment vertical="center"/>
    </xf>
    <xf numFmtId="0" fontId="60" fillId="0" borderId="0" xfId="0" applyFont="1" applyAlignment="1">
      <alignment horizontal="left" vertical="center"/>
    </xf>
    <xf numFmtId="181" fontId="28" fillId="0" borderId="0" xfId="0" applyNumberFormat="1" applyFont="1" applyAlignment="1">
      <alignment horizontal="center" vertical="center"/>
    </xf>
    <xf numFmtId="0" fontId="58" fillId="0" borderId="0" xfId="0" applyFont="1" applyAlignment="1">
      <alignment horizontal="right" vertical="center"/>
    </xf>
    <xf numFmtId="0" fontId="58" fillId="0" borderId="0" xfId="0" applyFont="1" applyAlignment="1">
      <alignment horizontal="center" vertical="center"/>
    </xf>
    <xf numFmtId="0" fontId="62" fillId="0" borderId="0" xfId="0" applyFont="1" applyAlignment="1">
      <alignment vertical="center" wrapText="1"/>
    </xf>
    <xf numFmtId="181" fontId="62" fillId="0" borderId="0" xfId="0" applyNumberFormat="1" applyFont="1" applyAlignment="1">
      <alignment horizontal="left" vertical="center"/>
    </xf>
    <xf numFmtId="181" fontId="57" fillId="0" borderId="0" xfId="0" applyNumberFormat="1" applyFont="1" applyAlignment="1">
      <alignment horizontal="center" vertical="center"/>
    </xf>
    <xf numFmtId="0" fontId="32" fillId="17" borderId="53" xfId="0" applyFont="1" applyFill="1" applyBorder="1">
      <alignment vertical="center"/>
    </xf>
    <xf numFmtId="0" fontId="36" fillId="17" borderId="49" xfId="0" applyFont="1" applyFill="1" applyBorder="1">
      <alignment vertical="center"/>
    </xf>
    <xf numFmtId="10" fontId="36" fillId="17" borderId="49" xfId="0" applyNumberFormat="1" applyFont="1" applyFill="1" applyBorder="1">
      <alignment vertical="center"/>
    </xf>
    <xf numFmtId="0" fontId="36" fillId="17" borderId="54" xfId="0" applyFont="1" applyFill="1" applyBorder="1">
      <alignment vertical="center"/>
    </xf>
    <xf numFmtId="0" fontId="40" fillId="17" borderId="55" xfId="0" applyFont="1" applyFill="1" applyBorder="1">
      <alignment vertical="center"/>
    </xf>
    <xf numFmtId="0" fontId="36" fillId="17" borderId="0" xfId="0" applyFont="1" applyFill="1">
      <alignment vertical="center"/>
    </xf>
    <xf numFmtId="10" fontId="36" fillId="17" borderId="0" xfId="0" applyNumberFormat="1" applyFont="1" applyFill="1">
      <alignment vertical="center"/>
    </xf>
    <xf numFmtId="0" fontId="36" fillId="17" borderId="56" xfId="0" applyFont="1" applyFill="1" applyBorder="1">
      <alignment vertical="center"/>
    </xf>
    <xf numFmtId="0" fontId="42" fillId="0" borderId="0" xfId="0" applyFont="1">
      <alignment vertical="center"/>
    </xf>
    <xf numFmtId="0" fontId="63" fillId="17" borderId="55" xfId="0" applyFont="1" applyFill="1" applyBorder="1">
      <alignment vertical="center"/>
    </xf>
    <xf numFmtId="0" fontId="35" fillId="17" borderId="55" xfId="0" applyFont="1" applyFill="1" applyBorder="1">
      <alignment vertical="center"/>
    </xf>
    <xf numFmtId="0" fontId="35" fillId="17" borderId="57" xfId="0" applyFont="1" applyFill="1" applyBorder="1">
      <alignment vertical="center"/>
    </xf>
    <xf numFmtId="0" fontId="36" fillId="17" borderId="58" xfId="0" applyFont="1" applyFill="1" applyBorder="1">
      <alignment vertical="center"/>
    </xf>
    <xf numFmtId="0" fontId="36" fillId="17" borderId="59" xfId="0" applyFont="1" applyFill="1" applyBorder="1">
      <alignment vertical="center"/>
    </xf>
    <xf numFmtId="0" fontId="64" fillId="16" borderId="35" xfId="0" applyFont="1" applyFill="1" applyBorder="1" applyAlignment="1">
      <alignment horizontal="center" vertical="center" wrapText="1"/>
    </xf>
    <xf numFmtId="0" fontId="42" fillId="0" borderId="35" xfId="0" applyFont="1" applyBorder="1" applyAlignment="1">
      <alignment horizontal="center" vertical="center" wrapText="1"/>
    </xf>
    <xf numFmtId="0" fontId="42" fillId="0" borderId="49" xfId="0" applyFont="1" applyBorder="1" applyAlignment="1">
      <alignment horizontal="center" vertical="center" wrapText="1"/>
    </xf>
    <xf numFmtId="0" fontId="64" fillId="16" borderId="60" xfId="0" applyFont="1" applyFill="1" applyBorder="1" applyAlignment="1">
      <alignment horizontal="center" vertical="center" wrapText="1"/>
    </xf>
    <xf numFmtId="0" fontId="65" fillId="16" borderId="60" xfId="0" applyFont="1" applyFill="1" applyBorder="1" applyAlignment="1">
      <alignment horizontal="center" vertical="center" wrapText="1"/>
    </xf>
    <xf numFmtId="0" fontId="65" fillId="0" borderId="60" xfId="0" applyFont="1" applyBorder="1" applyAlignment="1">
      <alignment horizontal="center" vertical="center" wrapText="1"/>
    </xf>
    <xf numFmtId="187" fontId="61" fillId="0" borderId="50" xfId="0" applyNumberFormat="1" applyFont="1" applyBorder="1" applyProtection="1">
      <alignment vertical="center"/>
      <protection locked="0"/>
    </xf>
    <xf numFmtId="0" fontId="57" fillId="0" borderId="0" xfId="0" applyFont="1" applyAlignment="1">
      <alignment horizontal="left" vertical="center"/>
    </xf>
    <xf numFmtId="0" fontId="56" fillId="0" borderId="0" xfId="0" applyFont="1" applyAlignment="1">
      <alignment horizontal="center" vertical="center"/>
    </xf>
    <xf numFmtId="0" fontId="55" fillId="0" borderId="58" xfId="0" applyFont="1" applyBorder="1">
      <alignment vertical="center"/>
    </xf>
    <xf numFmtId="0" fontId="56" fillId="0" borderId="58" xfId="0" applyFont="1" applyBorder="1">
      <alignment vertical="center"/>
    </xf>
    <xf numFmtId="178" fontId="4" fillId="0" borderId="51" xfId="0" applyNumberFormat="1" applyFont="1" applyBorder="1" applyAlignment="1">
      <alignment horizontal="center" vertical="center"/>
    </xf>
    <xf numFmtId="178" fontId="4" fillId="0" borderId="52" xfId="0" applyNumberFormat="1" applyFont="1" applyBorder="1" applyAlignment="1">
      <alignment horizontal="center" vertical="center"/>
    </xf>
    <xf numFmtId="0" fontId="55" fillId="0" borderId="0" xfId="0" applyFont="1" applyAlignment="1">
      <alignment horizontal="left" vertical="center"/>
    </xf>
    <xf numFmtId="0" fontId="55" fillId="0" borderId="0" xfId="0" applyFont="1">
      <alignment vertical="center"/>
    </xf>
    <xf numFmtId="0" fontId="3" fillId="11" borderId="53" xfId="0" applyFont="1" applyFill="1" applyBorder="1" applyAlignment="1">
      <alignment horizontal="center" vertical="center" wrapText="1"/>
    </xf>
    <xf numFmtId="0" fontId="3" fillId="11" borderId="49" xfId="0" applyFont="1" applyFill="1" applyBorder="1" applyAlignment="1">
      <alignment horizontal="center" vertical="center"/>
    </xf>
    <xf numFmtId="0" fontId="3" fillId="11" borderId="49" xfId="0" applyFont="1" applyFill="1" applyBorder="1">
      <alignment vertical="center"/>
    </xf>
    <xf numFmtId="0" fontId="3" fillId="11" borderId="54" xfId="0" applyFont="1" applyFill="1" applyBorder="1">
      <alignment vertical="center"/>
    </xf>
    <xf numFmtId="0" fontId="3" fillId="11" borderId="55" xfId="0" applyFont="1" applyFill="1" applyBorder="1" applyAlignment="1">
      <alignment horizontal="center" vertical="center"/>
    </xf>
    <xf numFmtId="0" fontId="3" fillId="11" borderId="0" xfId="0" applyFont="1" applyFill="1" applyAlignment="1">
      <alignment horizontal="center" vertical="center"/>
    </xf>
    <xf numFmtId="0" fontId="3" fillId="11" borderId="0" xfId="0" applyFont="1" applyFill="1">
      <alignment vertical="center"/>
    </xf>
    <xf numFmtId="0" fontId="3" fillId="11" borderId="56" xfId="0" applyFont="1" applyFill="1" applyBorder="1">
      <alignment vertical="center"/>
    </xf>
    <xf numFmtId="0" fontId="3" fillId="11" borderId="55" xfId="0" applyFont="1" applyFill="1" applyBorder="1">
      <alignment vertical="center"/>
    </xf>
    <xf numFmtId="0" fontId="3" fillId="11" borderId="57" xfId="0" applyFont="1" applyFill="1" applyBorder="1">
      <alignment vertical="center"/>
    </xf>
    <xf numFmtId="0" fontId="3" fillId="11" borderId="58" xfId="0" applyFont="1" applyFill="1" applyBorder="1">
      <alignment vertical="center"/>
    </xf>
    <xf numFmtId="0" fontId="3" fillId="11" borderId="59" xfId="0" applyFont="1" applyFill="1" applyBorder="1">
      <alignment vertical="center"/>
    </xf>
    <xf numFmtId="0" fontId="59" fillId="0" borderId="51" xfId="0" applyFont="1" applyBorder="1" applyAlignment="1" applyProtection="1">
      <alignment horizontal="center" vertical="center"/>
      <protection locked="0"/>
    </xf>
    <xf numFmtId="0" fontId="59" fillId="0" borderId="52" xfId="0" applyFont="1" applyBorder="1" applyAlignment="1" applyProtection="1">
      <alignment horizontal="center" vertical="center"/>
      <protection locked="0"/>
    </xf>
    <xf numFmtId="0" fontId="61" fillId="0" borderId="53" xfId="0" applyFont="1" applyBorder="1" applyAlignment="1" applyProtection="1">
      <alignment horizontal="left" vertical="top" wrapText="1"/>
      <protection locked="0"/>
    </xf>
    <xf numFmtId="0" fontId="58" fillId="0" borderId="49" xfId="0" applyFont="1" applyBorder="1" applyAlignment="1" applyProtection="1">
      <alignment horizontal="left" vertical="top" wrapText="1"/>
      <protection locked="0"/>
    </xf>
    <xf numFmtId="0" fontId="58" fillId="0" borderId="54" xfId="0" applyFont="1" applyBorder="1" applyAlignment="1" applyProtection="1">
      <alignment horizontal="left" vertical="top" wrapText="1"/>
      <protection locked="0"/>
    </xf>
    <xf numFmtId="0" fontId="58" fillId="0" borderId="55" xfId="0" applyFont="1" applyBorder="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0" borderId="56" xfId="0" applyFont="1" applyBorder="1" applyAlignment="1" applyProtection="1">
      <alignment horizontal="left" vertical="top" wrapText="1"/>
      <protection locked="0"/>
    </xf>
    <xf numFmtId="0" fontId="58" fillId="0" borderId="57" xfId="0" applyFont="1" applyBorder="1" applyAlignment="1" applyProtection="1">
      <alignment horizontal="left" vertical="top" wrapText="1"/>
      <protection locked="0"/>
    </xf>
    <xf numFmtId="0" fontId="58" fillId="0" borderId="58" xfId="0" applyFont="1" applyBorder="1" applyAlignment="1" applyProtection="1">
      <alignment horizontal="left" vertical="top" wrapText="1"/>
      <protection locked="0"/>
    </xf>
    <xf numFmtId="0" fontId="58" fillId="0" borderId="59" xfId="0" applyFont="1" applyBorder="1" applyAlignment="1" applyProtection="1">
      <alignment horizontal="left" vertical="top" wrapText="1"/>
      <protection locked="0"/>
    </xf>
    <xf numFmtId="0" fontId="58" fillId="0" borderId="0" xfId="0" applyFont="1" applyAlignment="1">
      <alignment horizontal="center" vertical="center"/>
    </xf>
    <xf numFmtId="181" fontId="28" fillId="0" borderId="51" xfId="0" applyNumberFormat="1" applyFont="1" applyBorder="1" applyAlignment="1">
      <alignment horizontal="center" vertical="center"/>
    </xf>
    <xf numFmtId="181" fontId="4" fillId="0" borderId="52" xfId="0" applyNumberFormat="1" applyFont="1" applyBorder="1" applyAlignment="1">
      <alignment horizontal="center" vertical="center"/>
    </xf>
    <xf numFmtId="0" fontId="25" fillId="4" borderId="47" xfId="0" applyFont="1" applyFill="1" applyBorder="1" applyAlignment="1">
      <alignment horizontal="center" vertical="center" shrinkToFit="1"/>
    </xf>
    <xf numFmtId="0" fontId="26" fillId="4" borderId="48" xfId="0" applyFont="1" applyFill="1" applyBorder="1" applyAlignment="1">
      <alignment vertical="center" shrinkToFit="1"/>
    </xf>
    <xf numFmtId="0" fontId="25" fillId="0" borderId="47" xfId="0" applyFont="1" applyBorder="1" applyAlignment="1">
      <alignment horizontal="center" vertical="center" shrinkToFit="1"/>
    </xf>
    <xf numFmtId="0" fontId="26" fillId="0" borderId="48" xfId="0" applyFont="1" applyBorder="1" applyAlignment="1">
      <alignment horizontal="center" vertical="center" shrinkToFit="1"/>
    </xf>
    <xf numFmtId="0" fontId="14" fillId="11" borderId="32" xfId="0" applyFont="1" applyFill="1" applyBorder="1" applyAlignment="1">
      <alignment vertical="center" shrinkToFit="1"/>
    </xf>
    <xf numFmtId="0" fontId="5" fillId="0" borderId="0" xfId="0" applyFont="1" applyAlignment="1">
      <alignment vertical="center" shrinkToFit="1"/>
    </xf>
    <xf numFmtId="0" fontId="3" fillId="0" borderId="0" xfId="0" applyFont="1" applyAlignment="1">
      <alignment horizontal="right" vertical="center"/>
    </xf>
    <xf numFmtId="0" fontId="3" fillId="0" borderId="30" xfId="0" applyFont="1" applyBorder="1" applyAlignment="1">
      <alignment horizontal="right" vertical="center"/>
    </xf>
    <xf numFmtId="0" fontId="14" fillId="6" borderId="0" xfId="0" applyFont="1" applyFill="1" applyAlignment="1">
      <alignment horizontal="right" vertical="center"/>
    </xf>
    <xf numFmtId="0" fontId="8" fillId="0" borderId="0" xfId="0" applyFont="1" applyAlignment="1">
      <alignment horizontal="right" vertical="center"/>
    </xf>
    <xf numFmtId="0" fontId="9" fillId="6" borderId="0" xfId="0" applyFont="1" applyFill="1" applyAlignment="1">
      <alignment horizontal="right" vertical="center"/>
    </xf>
    <xf numFmtId="0" fontId="9" fillId="0" borderId="0" xfId="0" applyFont="1" applyAlignment="1">
      <alignment horizontal="right" vertical="center"/>
    </xf>
    <xf numFmtId="0" fontId="18" fillId="0" borderId="0" xfId="0" applyFont="1">
      <alignment vertical="center"/>
    </xf>
    <xf numFmtId="0" fontId="18" fillId="0" borderId="36" xfId="0" applyFont="1" applyBorder="1">
      <alignment vertical="center"/>
    </xf>
    <xf numFmtId="0" fontId="25" fillId="3" borderId="47" xfId="0" applyFont="1" applyFill="1" applyBorder="1" applyAlignment="1">
      <alignment horizontal="center" vertical="center" shrinkToFit="1"/>
    </xf>
    <xf numFmtId="0" fontId="26" fillId="0" borderId="48" xfId="0" applyFont="1" applyBorder="1" applyAlignment="1">
      <alignment vertical="center" shrinkToFit="1"/>
    </xf>
    <xf numFmtId="0" fontId="21" fillId="11" borderId="32" xfId="0" applyFont="1" applyFill="1" applyBorder="1" applyAlignment="1">
      <alignment vertical="center" shrinkToFit="1"/>
    </xf>
    <xf numFmtId="0" fontId="22" fillId="0" borderId="0" xfId="0" applyFont="1" applyAlignment="1">
      <alignment vertical="center" shrinkToFit="1"/>
    </xf>
    <xf numFmtId="0" fontId="14" fillId="7" borderId="0" xfId="0" applyFont="1" applyFill="1" applyAlignment="1">
      <alignment horizontal="right" vertical="center"/>
    </xf>
    <xf numFmtId="0" fontId="9" fillId="7" borderId="0" xfId="0" applyFont="1" applyFill="1" applyAlignment="1">
      <alignment horizontal="right" vertical="center"/>
    </xf>
    <xf numFmtId="0" fontId="8" fillId="11" borderId="0" xfId="0" applyFont="1" applyFill="1" applyAlignment="1" applyProtection="1">
      <alignment vertical="center" wrapText="1"/>
      <protection locked="0"/>
    </xf>
    <xf numFmtId="0" fontId="18" fillId="0" borderId="45" xfId="0" applyFont="1" applyBorder="1">
      <alignment vertical="center"/>
    </xf>
    <xf numFmtId="0" fontId="8" fillId="11" borderId="49" xfId="0" applyFont="1" applyFill="1" applyBorder="1" applyAlignment="1" applyProtection="1">
      <alignment vertical="center" wrapText="1"/>
      <protection locked="0"/>
    </xf>
    <xf numFmtId="0" fontId="24" fillId="0" borderId="0" xfId="0" applyFont="1">
      <alignment vertical="center"/>
    </xf>
    <xf numFmtId="0" fontId="0" fillId="0" borderId="0" xfId="0">
      <alignment vertical="center"/>
    </xf>
    <xf numFmtId="0" fontId="30" fillId="9" borderId="31" xfId="0" applyFont="1" applyFill="1" applyBorder="1" applyAlignment="1" applyProtection="1">
      <alignment horizontal="left" vertical="center" wrapText="1"/>
      <protection locked="0"/>
    </xf>
    <xf numFmtId="0" fontId="30" fillId="9" borderId="32" xfId="0" applyFont="1" applyFill="1" applyBorder="1" applyAlignment="1" applyProtection="1">
      <alignment horizontal="left" vertical="center" wrapText="1"/>
      <protection locked="0"/>
    </xf>
    <xf numFmtId="0" fontId="30" fillId="9" borderId="44" xfId="0" applyFont="1" applyFill="1" applyBorder="1" applyAlignment="1" applyProtection="1">
      <alignment horizontal="left" vertical="center" wrapText="1"/>
      <protection locked="0"/>
    </xf>
    <xf numFmtId="0" fontId="30" fillId="9" borderId="34" xfId="0" applyFont="1" applyFill="1" applyBorder="1" applyAlignment="1" applyProtection="1">
      <alignment horizontal="left" vertical="center" wrapText="1"/>
      <protection locked="0"/>
    </xf>
    <xf numFmtId="0" fontId="30" fillId="9" borderId="0" xfId="0" applyFont="1" applyFill="1" applyAlignment="1" applyProtection="1">
      <alignment horizontal="left" vertical="center" wrapText="1"/>
      <protection locked="0"/>
    </xf>
    <xf numFmtId="0" fontId="30" fillId="9" borderId="45" xfId="0" applyFont="1" applyFill="1" applyBorder="1" applyAlignment="1" applyProtection="1">
      <alignment horizontal="left" vertical="center" wrapText="1"/>
      <protection locked="0"/>
    </xf>
    <xf numFmtId="0" fontId="30" fillId="9" borderId="38" xfId="0" applyFont="1" applyFill="1" applyBorder="1" applyAlignment="1" applyProtection="1">
      <alignment horizontal="left" vertical="center" wrapText="1"/>
      <protection locked="0"/>
    </xf>
    <xf numFmtId="0" fontId="30" fillId="9" borderId="39" xfId="0" applyFont="1" applyFill="1" applyBorder="1" applyAlignment="1" applyProtection="1">
      <alignment horizontal="left" vertical="center" wrapText="1"/>
      <protection locked="0"/>
    </xf>
    <xf numFmtId="0" fontId="30" fillId="9" borderId="46" xfId="0" applyFont="1" applyFill="1" applyBorder="1" applyAlignment="1" applyProtection="1">
      <alignment horizontal="left" vertical="center" wrapText="1"/>
      <protection locked="0"/>
    </xf>
    <xf numFmtId="0" fontId="50" fillId="14" borderId="64" xfId="0" applyFont="1" applyFill="1" applyBorder="1" applyAlignment="1">
      <alignment horizontal="left" vertical="center" wrapText="1"/>
    </xf>
    <xf numFmtId="0" fontId="50" fillId="14" borderId="65" xfId="0" applyFont="1" applyFill="1" applyBorder="1" applyAlignment="1">
      <alignment horizontal="left" vertical="center" wrapText="1"/>
    </xf>
    <xf numFmtId="0" fontId="50" fillId="14" borderId="66" xfId="0" applyFont="1" applyFill="1" applyBorder="1" applyAlignment="1">
      <alignment horizontal="left" vertical="center" wrapText="1"/>
    </xf>
    <xf numFmtId="0" fontId="40" fillId="0" borderId="0" xfId="0" applyFont="1" applyAlignment="1">
      <alignment horizontal="left" vertical="center"/>
    </xf>
    <xf numFmtId="0" fontId="36" fillId="0" borderId="53" xfId="0" applyFont="1" applyBorder="1" applyAlignment="1">
      <alignment horizontal="center" vertical="center"/>
    </xf>
    <xf numFmtId="0" fontId="36" fillId="0" borderId="49" xfId="0" applyFont="1" applyBorder="1" applyAlignment="1">
      <alignment horizontal="center" vertical="center"/>
    </xf>
    <xf numFmtId="0" fontId="36" fillId="0" borderId="54" xfId="0" applyFont="1" applyBorder="1" applyAlignment="1">
      <alignment horizontal="center" vertical="center"/>
    </xf>
    <xf numFmtId="0" fontId="36" fillId="0" borderId="55" xfId="0" applyFont="1" applyBorder="1" applyAlignment="1">
      <alignment horizontal="center" vertical="center"/>
    </xf>
    <xf numFmtId="0" fontId="36" fillId="0" borderId="0" xfId="0" applyFont="1" applyAlignment="1">
      <alignment horizontal="center" vertical="center"/>
    </xf>
    <xf numFmtId="0" fontId="36" fillId="0" borderId="56" xfId="0" applyFont="1" applyBorder="1" applyAlignment="1">
      <alignment horizontal="center" vertical="center"/>
    </xf>
    <xf numFmtId="0" fontId="36" fillId="0" borderId="57" xfId="0" applyFont="1" applyBorder="1" applyAlignment="1">
      <alignment horizontal="center" vertical="center"/>
    </xf>
    <xf numFmtId="0" fontId="36" fillId="0" borderId="58" xfId="0" applyFont="1" applyBorder="1" applyAlignment="1">
      <alignment horizontal="center" vertical="center"/>
    </xf>
    <xf numFmtId="0" fontId="36" fillId="0" borderId="59" xfId="0" applyFont="1" applyBorder="1" applyAlignment="1">
      <alignment horizontal="center" vertical="center"/>
    </xf>
    <xf numFmtId="0" fontId="41" fillId="15" borderId="35" xfId="0" applyFont="1" applyFill="1" applyBorder="1" applyAlignment="1">
      <alignment horizontal="center" vertical="center" wrapText="1"/>
    </xf>
    <xf numFmtId="0" fontId="41" fillId="15" borderId="60" xfId="0" applyFont="1" applyFill="1" applyBorder="1" applyAlignment="1">
      <alignment horizontal="center" vertical="center" wrapText="1"/>
    </xf>
    <xf numFmtId="0" fontId="41" fillId="15" borderId="37" xfId="0" applyFont="1" applyFill="1" applyBorder="1" applyAlignment="1">
      <alignment horizontal="center" vertical="center" wrapText="1"/>
    </xf>
    <xf numFmtId="0" fontId="44" fillId="0" borderId="16" xfId="0" applyFont="1" applyBorder="1" applyAlignment="1">
      <alignment horizontal="left" vertical="center" wrapText="1"/>
    </xf>
    <xf numFmtId="0" fontId="44" fillId="0" borderId="61" xfId="0" applyFont="1" applyBorder="1" applyAlignment="1">
      <alignment horizontal="left" vertical="center" wrapText="1"/>
    </xf>
    <xf numFmtId="0" fontId="44" fillId="0" borderId="64" xfId="0" applyFont="1" applyBorder="1" applyAlignment="1">
      <alignment horizontal="left" vertical="center" wrapText="1"/>
    </xf>
    <xf numFmtId="0" fontId="44" fillId="0" borderId="65" xfId="0" applyFont="1" applyBorder="1" applyAlignment="1">
      <alignment horizontal="left" vertical="center" wrapText="1"/>
    </xf>
    <xf numFmtId="0" fontId="44" fillId="0" borderId="67" xfId="0" applyFont="1" applyBorder="1" applyAlignment="1">
      <alignment horizontal="left" vertical="center" wrapText="1"/>
    </xf>
    <xf numFmtId="0" fontId="44" fillId="0" borderId="39" xfId="0" applyFont="1" applyBorder="1" applyAlignment="1">
      <alignment horizontal="left" vertical="center" wrapText="1"/>
    </xf>
    <xf numFmtId="0" fontId="44" fillId="13" borderId="51" xfId="0" applyFont="1" applyFill="1" applyBorder="1" applyAlignment="1">
      <alignment horizontal="left" vertical="center" wrapText="1"/>
    </xf>
    <xf numFmtId="0" fontId="44" fillId="13" borderId="63" xfId="0" applyFont="1" applyFill="1" applyBorder="1" applyAlignment="1">
      <alignment horizontal="left" vertical="center" wrapText="1"/>
    </xf>
    <xf numFmtId="0" fontId="44" fillId="13" borderId="67" xfId="0" applyFont="1" applyFill="1" applyBorder="1" applyAlignment="1">
      <alignment horizontal="left" vertical="center" wrapText="1"/>
    </xf>
    <xf numFmtId="0" fontId="44" fillId="13" borderId="39" xfId="0" applyFont="1" applyFill="1" applyBorder="1" applyAlignment="1">
      <alignment horizontal="left" vertical="center" wrapText="1"/>
    </xf>
    <xf numFmtId="0" fontId="44" fillId="13" borderId="64" xfId="0" applyFont="1" applyFill="1" applyBorder="1" applyAlignment="1">
      <alignment horizontal="left" vertical="center" wrapText="1"/>
    </xf>
    <xf numFmtId="0" fontId="44" fillId="13" borderId="65" xfId="0" applyFont="1" applyFill="1" applyBorder="1" applyAlignment="1">
      <alignment horizontal="left" vertical="center" wrapText="1"/>
    </xf>
    <xf numFmtId="0" fontId="44" fillId="14" borderId="67" xfId="0" applyFont="1" applyFill="1" applyBorder="1" applyAlignment="1">
      <alignment horizontal="left" vertical="center" wrapText="1"/>
    </xf>
    <xf numFmtId="0" fontId="44" fillId="14" borderId="39" xfId="0" applyFont="1" applyFill="1" applyBorder="1" applyAlignment="1">
      <alignment horizontal="left" vertical="center" wrapText="1"/>
    </xf>
    <xf numFmtId="0" fontId="44" fillId="14" borderId="68" xfId="0" applyFont="1" applyFill="1" applyBorder="1" applyAlignment="1">
      <alignment horizontal="left" vertical="center" wrapText="1"/>
    </xf>
    <xf numFmtId="0" fontId="44" fillId="13" borderId="106" xfId="0" applyFont="1" applyFill="1" applyBorder="1" applyAlignment="1">
      <alignment horizontal="left" vertical="center" wrapText="1"/>
    </xf>
    <xf numFmtId="0" fontId="44" fillId="13" borderId="108" xfId="0" applyFont="1" applyFill="1" applyBorder="1" applyAlignment="1">
      <alignment horizontal="left" vertical="center" wrapText="1"/>
    </xf>
    <xf numFmtId="0" fontId="44" fillId="13" borderId="109" xfId="0" applyFont="1" applyFill="1" applyBorder="1" applyAlignment="1">
      <alignment horizontal="left" vertical="center" wrapText="1"/>
    </xf>
    <xf numFmtId="0" fontId="47" fillId="14" borderId="119" xfId="0" applyFont="1" applyFill="1" applyBorder="1" applyAlignment="1">
      <alignment horizontal="left" vertical="center" wrapText="1"/>
    </xf>
    <xf numFmtId="0" fontId="47" fillId="14" borderId="118" xfId="0" applyFont="1" applyFill="1" applyBorder="1" applyAlignment="1">
      <alignment horizontal="left" vertical="center" wrapText="1"/>
    </xf>
    <xf numFmtId="0" fontId="44" fillId="14" borderId="64" xfId="0" applyFont="1" applyFill="1" applyBorder="1" applyAlignment="1">
      <alignment horizontal="left" vertical="center" wrapText="1"/>
    </xf>
    <xf numFmtId="0" fontId="44" fillId="14" borderId="65" xfId="0" applyFont="1" applyFill="1" applyBorder="1" applyAlignment="1">
      <alignment horizontal="left" vertical="center" wrapText="1"/>
    </xf>
    <xf numFmtId="0" fontId="44" fillId="14" borderId="66" xfId="0" applyFont="1" applyFill="1" applyBorder="1" applyAlignment="1">
      <alignment horizontal="left" vertical="center" wrapText="1"/>
    </xf>
    <xf numFmtId="0" fontId="44" fillId="14" borderId="71" xfId="0" applyFont="1" applyFill="1" applyBorder="1" applyAlignment="1">
      <alignment horizontal="left" vertical="center" wrapText="1"/>
    </xf>
    <xf numFmtId="0" fontId="44" fillId="14" borderId="32" xfId="0" applyFont="1" applyFill="1" applyBorder="1" applyAlignment="1">
      <alignment horizontal="left" vertical="center" wrapText="1"/>
    </xf>
    <xf numFmtId="0" fontId="44" fillId="14" borderId="72" xfId="0" applyFont="1" applyFill="1" applyBorder="1" applyAlignment="1">
      <alignment horizontal="left" vertical="center" wrapText="1"/>
    </xf>
    <xf numFmtId="0" fontId="44" fillId="13" borderId="16" xfId="0" applyFont="1" applyFill="1" applyBorder="1" applyAlignment="1">
      <alignment horizontal="left" vertical="center" wrapText="1"/>
    </xf>
    <xf numFmtId="0" fontId="44" fillId="13" borderId="61" xfId="0" applyFont="1" applyFill="1" applyBorder="1" applyAlignment="1">
      <alignment horizontal="left" vertical="center" wrapText="1"/>
    </xf>
    <xf numFmtId="0" fontId="44" fillId="13" borderId="71" xfId="0" applyFont="1" applyFill="1" applyBorder="1" applyAlignment="1">
      <alignment horizontal="left" vertical="center" wrapText="1"/>
    </xf>
    <xf numFmtId="0" fontId="44" fillId="13" borderId="32" xfId="0" applyFont="1" applyFill="1" applyBorder="1" applyAlignment="1">
      <alignment horizontal="left" vertical="center" wrapText="1"/>
    </xf>
    <xf numFmtId="0" fontId="47" fillId="14" borderId="91" xfId="0" applyFont="1" applyFill="1" applyBorder="1" applyAlignment="1">
      <alignment horizontal="left" vertical="center" wrapText="1"/>
    </xf>
    <xf numFmtId="0" fontId="47" fillId="14" borderId="92" xfId="0" applyFont="1" applyFill="1" applyBorder="1" applyAlignment="1">
      <alignment horizontal="left" vertical="center" wrapText="1"/>
    </xf>
    <xf numFmtId="0" fontId="46" fillId="14" borderId="97" xfId="0" applyFont="1" applyFill="1" applyBorder="1" applyAlignment="1">
      <alignment horizontal="left" vertical="center" wrapText="1"/>
    </xf>
    <xf numFmtId="0" fontId="46" fillId="14" borderId="100" xfId="0" applyFont="1" applyFill="1" applyBorder="1" applyAlignment="1">
      <alignment horizontal="left" vertical="center" wrapText="1"/>
    </xf>
  </cellXfs>
  <cellStyles count="3">
    <cellStyle name="桁区切り" xfId="2" builtinId="6"/>
    <cellStyle name="通貨 2" xfId="1" xr:uid="{34366B10-73A7-496F-A2A8-40F84DF2D024}"/>
    <cellStyle name="標準" xfId="0" builtinId="0"/>
  </cellStyles>
  <dxfs count="437">
    <dxf>
      <font>
        <color theme="1" tint="0.34998626667073579"/>
      </font>
      <fill>
        <patternFill>
          <bgColor theme="0" tint="-0.499984740745262"/>
        </patternFill>
      </fill>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style="thin">
          <color auto="1"/>
        </left>
        <right/>
        <top/>
        <bottom/>
        <vertical/>
        <horizontal/>
      </border>
    </dxf>
    <dxf>
      <font>
        <color theme="0"/>
      </font>
      <border>
        <left/>
        <right/>
        <top/>
        <bottom/>
        <vertical/>
        <horizontal/>
      </border>
    </dxf>
    <dxf>
      <font>
        <color theme="0"/>
      </font>
      <border>
        <left/>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style="thin">
          <color auto="1"/>
        </left>
        <right/>
        <top/>
        <bottom/>
        <vertical/>
        <horizontal/>
      </border>
    </dxf>
    <dxf>
      <font>
        <color theme="0"/>
      </font>
      <border>
        <top/>
        <bottom/>
        <vertical/>
        <horizontal/>
      </border>
    </dxf>
    <dxf>
      <font>
        <color theme="0"/>
      </font>
      <border>
        <left/>
        <right style="thin">
          <color auto="1"/>
        </right>
        <top/>
        <bottom/>
        <vertical/>
        <horizontal/>
      </border>
    </dxf>
    <dxf>
      <font>
        <color theme="0"/>
      </font>
      <border>
        <left/>
        <right style="thin">
          <color auto="1"/>
        </right>
        <top/>
        <bottom/>
        <vertical/>
        <horizontal/>
      </border>
    </dxf>
    <dxf>
      <font>
        <color theme="0"/>
      </font>
      <border>
        <left style="thin">
          <color auto="1"/>
        </left>
        <right/>
        <top/>
        <bottom/>
        <vertical/>
        <horizontal/>
      </border>
    </dxf>
    <dxf>
      <font>
        <color theme="0"/>
      </font>
      <border>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ont>
        <color theme="0"/>
      </font>
      <border>
        <top/>
        <bottom/>
        <vertical/>
        <horizontal/>
      </border>
    </dxf>
    <dxf>
      <font>
        <color theme="0"/>
      </font>
      <border>
        <left style="thin">
          <color auto="1"/>
        </left>
        <right/>
        <top/>
        <bottom/>
        <vertical/>
        <horizontal/>
      </border>
    </dxf>
    <dxf>
      <font>
        <color theme="0"/>
      </font>
      <border>
        <left/>
        <right style="thin">
          <color auto="1"/>
        </right>
        <top/>
        <bottom/>
        <vertical/>
        <horizontal/>
      </border>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6"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vertical/>
        <horizontal/>
      </border>
    </dxf>
    <dxf>
      <border>
        <left style="thin">
          <color auto="1"/>
        </left>
      </border>
    </dxf>
    <dxf>
      <border>
        <left style="thin">
          <color auto="1"/>
        </left>
        <vertical/>
        <horizontal/>
      </border>
    </dxf>
    <dxf>
      <border>
        <left style="thin">
          <color auto="1"/>
        </left>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border>
        <left style="thin">
          <color auto="1"/>
        </left>
        <vertical/>
        <horizontal/>
      </border>
    </dxf>
    <dxf>
      <fill>
        <patternFill>
          <bgColor rgb="FFFFFAF5"/>
        </patternFill>
      </fill>
    </dxf>
    <dxf>
      <fill>
        <patternFill>
          <bgColor theme="6" tint="0.59996337778862885"/>
        </patternFill>
      </fill>
    </dxf>
    <dxf>
      <font>
        <color rgb="FFC00000"/>
      </font>
    </dxf>
    <dxf>
      <fill>
        <patternFill>
          <bgColor rgb="FFFFFAF5"/>
        </patternFill>
      </fill>
    </dxf>
    <dxf>
      <fill>
        <patternFill>
          <bgColor rgb="FFFFFAF5"/>
        </patternFill>
      </fill>
    </dxf>
    <dxf>
      <fill>
        <patternFill>
          <bgColor theme="4" tint="0.79998168889431442"/>
        </patternFill>
      </fill>
    </dxf>
    <dxf>
      <fill>
        <patternFill>
          <bgColor theme="0"/>
        </patternFill>
      </fill>
    </dxf>
    <dxf>
      <fill>
        <patternFill>
          <bgColor rgb="FFFFFAF5"/>
        </patternFill>
      </fill>
    </dxf>
    <dxf>
      <fill>
        <patternFill>
          <bgColor rgb="FFFFFAF5"/>
        </patternFill>
      </fill>
    </dxf>
    <dxf>
      <fill>
        <patternFill>
          <bgColor theme="6" tint="0.79998168889431442"/>
        </patternFill>
      </fill>
    </dxf>
  </dxfs>
  <tableStyles count="0" defaultTableStyle="TableStyleMedium2" defaultPivotStyle="PivotStyleLight16"/>
  <colors>
    <mruColors>
      <color rgb="FFFFFAF5"/>
      <color rgb="FFF4F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O$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https://k-sindan.smrj.go.jp/" TargetMode="External"/><Relationship Id="rId1" Type="http://schemas.openxmlformats.org/officeDocument/2006/relationships/image" Target="../media/image7.png"/><Relationship Id="rId5" Type="http://schemas.openxmlformats.org/officeDocument/2006/relationships/image" Target="../media/image9.png"/><Relationship Id="rId4" Type="http://schemas.openxmlformats.org/officeDocument/2006/relationships/hyperlink" Target="https://kakakutenka.smrj.go.jp/" TargetMode="External"/></Relationships>
</file>

<file path=xl/drawings/drawing1.xml><?xml version="1.0" encoding="utf-8"?>
<xdr:wsDr xmlns:xdr="http://schemas.openxmlformats.org/drawingml/2006/spreadsheetDrawing" xmlns:a="http://schemas.openxmlformats.org/drawingml/2006/main">
  <xdr:twoCellAnchor>
    <xdr:from>
      <xdr:col>0</xdr:col>
      <xdr:colOff>317499</xdr:colOff>
      <xdr:row>10</xdr:row>
      <xdr:rowOff>132443</xdr:rowOff>
    </xdr:from>
    <xdr:to>
      <xdr:col>11</xdr:col>
      <xdr:colOff>568778</xdr:colOff>
      <xdr:row>19</xdr:row>
      <xdr:rowOff>14941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320039" y="2536553"/>
          <a:ext cx="7662999" cy="1938628"/>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以下の点をご確認の上、資料を作成してください。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会社全体の事業計画」については、申請システムを通して算出された事業計画の目標値を正しい数値として取り扱います。事業計画については申請システム「６－２．事業計画の目標値」の表のキャプチャを以下のスペースに貼りつけたうえで提出してください。</a:t>
          </a:r>
        </a:p>
        <a:p>
          <a:pPr algn="l"/>
          <a:endParaRPr kumimoji="1" lang="ja-JP" altLang="en-US"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●申請システムに入力する前に、自社の事業計画の数値を算出したい場合は、「</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参考書式</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事業計画目標値算出シート」をご利用ください。ただし、参考書式に入力した数値は、事業計画書の一部とはみなされず、採否に係る審査の中でも考慮されませんのでご注意ください。</a:t>
          </a:r>
        </a:p>
      </xdr:txBody>
    </xdr:sp>
    <xdr:clientData/>
  </xdr:twoCellAnchor>
  <xdr:twoCellAnchor editAs="oneCell">
    <xdr:from>
      <xdr:col>1</xdr:col>
      <xdr:colOff>285750</xdr:colOff>
      <xdr:row>21</xdr:row>
      <xdr:rowOff>158750</xdr:rowOff>
    </xdr:from>
    <xdr:to>
      <xdr:col>9</xdr:col>
      <xdr:colOff>329825</xdr:colOff>
      <xdr:row>43</xdr:row>
      <xdr:rowOff>136289</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 y="5082540"/>
          <a:ext cx="5705735" cy="5068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364191</xdr:colOff>
      <xdr:row>24</xdr:row>
      <xdr:rowOff>167719</xdr:rowOff>
    </xdr:from>
    <xdr:to>
      <xdr:col>9</xdr:col>
      <xdr:colOff>217767</xdr:colOff>
      <xdr:row>26</xdr:row>
      <xdr:rowOff>47816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95661" y="5778579"/>
          <a:ext cx="5516506" cy="34491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申請システム「６－２．事業計画の目標値」の表の画像を貼りつけてください。</a:t>
          </a:r>
        </a:p>
      </xdr:txBody>
    </xdr:sp>
    <xdr:clientData/>
  </xdr:twoCellAnchor>
  <xdr:twoCellAnchor editAs="oneCell">
    <xdr:from>
      <xdr:col>12</xdr:col>
      <xdr:colOff>395942</xdr:colOff>
      <xdr:row>8</xdr:row>
      <xdr:rowOff>200211</xdr:rowOff>
    </xdr:from>
    <xdr:to>
      <xdr:col>21</xdr:col>
      <xdr:colOff>365443</xdr:colOff>
      <xdr:row>46</xdr:row>
      <xdr:rowOff>216360</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521402" y="2145851"/>
          <a:ext cx="6141701" cy="8786769"/>
        </a:xfrm>
        <a:prstGeom prst="rect">
          <a:avLst/>
        </a:prstGeom>
        <a:solidFill>
          <a:schemeClr val="bg1">
            <a:lumMod val="50000"/>
          </a:schemeClr>
        </a:solidFill>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863710</xdr:colOff>
      <xdr:row>7</xdr:row>
      <xdr:rowOff>55727</xdr:rowOff>
    </xdr:from>
    <xdr:to>
      <xdr:col>8</xdr:col>
      <xdr:colOff>716018</xdr:colOff>
      <xdr:row>8</xdr:row>
      <xdr:rowOff>505592</xdr:rowOff>
    </xdr:to>
    <xdr:sp macro="" textlink="">
      <xdr:nvSpPr>
        <xdr:cNvPr id="2" name="吹き出し: 四角形 1">
          <a:extLst>
            <a:ext uri="{FF2B5EF4-FFF2-40B4-BE49-F238E27FC236}">
              <a16:creationId xmlns:a16="http://schemas.microsoft.com/office/drawing/2014/main" id="{00000000-0008-0000-0100-000002000000}"/>
            </a:ext>
          </a:extLst>
        </xdr:cNvPr>
        <xdr:cNvSpPr/>
      </xdr:nvSpPr>
      <xdr:spPr>
        <a:xfrm>
          <a:off x="1219862" y="1422357"/>
          <a:ext cx="4093004" cy="549257"/>
        </a:xfrm>
        <a:prstGeom prst="wedgeRectCallout">
          <a:avLst>
            <a:gd name="adj1" fmla="val -22832"/>
            <a:gd name="adj2" fmla="val 76443"/>
          </a:avLst>
        </a:prstGeom>
        <a:solidFill>
          <a:schemeClr val="accent3">
            <a:lumMod val="60000"/>
            <a:lumOff val="40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設備導入前の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8</xdr:col>
      <xdr:colOff>1008227</xdr:colOff>
      <xdr:row>7</xdr:row>
      <xdr:rowOff>55727</xdr:rowOff>
    </xdr:from>
    <xdr:to>
      <xdr:col>11</xdr:col>
      <xdr:colOff>985346</xdr:colOff>
      <xdr:row>8</xdr:row>
      <xdr:rowOff>505592</xdr:rowOff>
    </xdr:to>
    <xdr:sp macro="" textlink="">
      <xdr:nvSpPr>
        <xdr:cNvPr id="4" name="吹き出し: 四角形 3">
          <a:extLst>
            <a:ext uri="{FF2B5EF4-FFF2-40B4-BE49-F238E27FC236}">
              <a16:creationId xmlns:a16="http://schemas.microsoft.com/office/drawing/2014/main" id="{00000000-0008-0000-0100-000004000000}"/>
            </a:ext>
          </a:extLst>
        </xdr:cNvPr>
        <xdr:cNvSpPr/>
      </xdr:nvSpPr>
      <xdr:spPr>
        <a:xfrm>
          <a:off x="5613072" y="1415503"/>
          <a:ext cx="4095860" cy="548399"/>
        </a:xfrm>
        <a:prstGeom prst="wedgeRectCallout">
          <a:avLst>
            <a:gd name="adj1" fmla="val -22832"/>
            <a:gd name="adj2" fmla="val 76443"/>
          </a:avLst>
        </a:prstGeom>
        <a:solidFill>
          <a:schemeClr val="accent1">
            <a:lumMod val="60000"/>
            <a:lumOff val="40000"/>
          </a:schemeClr>
        </a:solidFill>
        <a:ln>
          <a:solidFill>
            <a:schemeClr val="accent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rgbClr val="C00000"/>
              </a:solidFill>
              <a:latin typeface="+mn-ea"/>
              <a:ea typeface="+mn-ea"/>
            </a:rPr>
            <a:t>設備導入後の</a:t>
          </a:r>
          <a:r>
            <a:rPr kumimoji="1" lang="ja-JP" altLang="en-US" sz="1000" b="1">
              <a:solidFill>
                <a:srgbClr val="C00000"/>
              </a:solidFill>
              <a:latin typeface="+mn-ea"/>
              <a:ea typeface="+mn-ea"/>
            </a:rPr>
            <a:t>「１日あたりの人手による作業時間」</a:t>
          </a:r>
          <a:r>
            <a:rPr kumimoji="1" lang="ja-JP" altLang="en-US" sz="900" b="1">
              <a:solidFill>
                <a:srgbClr val="C00000"/>
              </a:solidFill>
              <a:latin typeface="+mn-ea"/>
              <a:ea typeface="+mn-ea"/>
            </a:rPr>
            <a:t>を入力してください。</a:t>
          </a:r>
        </a:p>
        <a:p>
          <a:pPr algn="l"/>
          <a:r>
            <a:rPr kumimoji="1" lang="ja-JP" altLang="en-US" sz="900" b="1" u="sng">
              <a:solidFill>
                <a:srgbClr val="C00000"/>
              </a:solidFill>
              <a:latin typeface="+mn-ea"/>
              <a:ea typeface="+mn-ea"/>
            </a:rPr>
            <a:t>機械・装置等の設備が自動で行う工程・作業は、記載しないでくさい。</a:t>
          </a:r>
        </a:p>
        <a:p>
          <a:pPr algn="l"/>
          <a:endParaRPr kumimoji="1" lang="ja-JP" altLang="en-US" sz="900" b="1">
            <a:solidFill>
              <a:srgbClr val="C00000"/>
            </a:solidFill>
            <a:latin typeface="+mn-ea"/>
            <a:ea typeface="+mn-ea"/>
          </a:endParaRPr>
        </a:p>
      </xdr:txBody>
    </xdr:sp>
    <xdr:clientData/>
  </xdr:twoCellAnchor>
  <xdr:twoCellAnchor>
    <xdr:from>
      <xdr:col>16</xdr:col>
      <xdr:colOff>486854</xdr:colOff>
      <xdr:row>72</xdr:row>
      <xdr:rowOff>56236</xdr:rowOff>
    </xdr:from>
    <xdr:to>
      <xdr:col>30</xdr:col>
      <xdr:colOff>59456</xdr:colOff>
      <xdr:row>119</xdr:row>
      <xdr:rowOff>92404</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1403332" y="16919627"/>
          <a:ext cx="8733167" cy="1093608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16</xdr:col>
      <xdr:colOff>487597</xdr:colOff>
      <xdr:row>22</xdr:row>
      <xdr:rowOff>188708</xdr:rowOff>
    </xdr:from>
    <xdr:to>
      <xdr:col>30</xdr:col>
      <xdr:colOff>41702</xdr:colOff>
      <xdr:row>71</xdr:row>
      <xdr:rowOff>191722</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a:srcRect r="1004"/>
        <a:stretch/>
      </xdr:blipFill>
      <xdr:spPr>
        <a:xfrm>
          <a:off x="11404075" y="5448165"/>
          <a:ext cx="8714670" cy="1137503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16</xdr:col>
      <xdr:colOff>493060</xdr:colOff>
      <xdr:row>0</xdr:row>
      <xdr:rowOff>156882</xdr:rowOff>
    </xdr:from>
    <xdr:to>
      <xdr:col>30</xdr:col>
      <xdr:colOff>44825</xdr:colOff>
      <xdr:row>21</xdr:row>
      <xdr:rowOff>158690</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1452413" y="156882"/>
          <a:ext cx="9121588" cy="50668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452211</xdr:colOff>
      <xdr:row>1</xdr:row>
      <xdr:rowOff>13607</xdr:rowOff>
    </xdr:from>
    <xdr:to>
      <xdr:col>37</xdr:col>
      <xdr:colOff>49207</xdr:colOff>
      <xdr:row>95</xdr:row>
      <xdr:rowOff>203560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0970532" y="312964"/>
          <a:ext cx="8087854" cy="907541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6</xdr:row>
      <xdr:rowOff>233794</xdr:rowOff>
    </xdr:from>
    <xdr:to>
      <xdr:col>4</xdr:col>
      <xdr:colOff>136940</xdr:colOff>
      <xdr:row>8</xdr:row>
      <xdr:rowOff>298939</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a:xfrm>
          <a:off x="961292" y="1517471"/>
          <a:ext cx="1795756" cy="944376"/>
        </a:xfrm>
        <a:prstGeom prst="wedgeRectCallout">
          <a:avLst>
            <a:gd name="adj1" fmla="val -19404"/>
            <a:gd name="adj2" fmla="val -7266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補助対象額以外の要素も含めた</a:t>
          </a:r>
          <a:endParaRPr kumimoji="1" lang="en-US" altLang="ja-JP" sz="900" kern="1200"/>
        </a:p>
        <a:p>
          <a:pPr algn="l"/>
          <a:r>
            <a:rPr kumimoji="1" lang="ja-JP" altLang="en-US" sz="900" b="1" u="sng" kern="1200"/>
            <a:t>投資総額を税込金額</a:t>
          </a:r>
          <a:r>
            <a:rPr kumimoji="1" lang="ja-JP" altLang="en-US" sz="900" kern="1200"/>
            <a:t>で入力</a:t>
          </a:r>
          <a:endParaRPr kumimoji="1" lang="en-US" altLang="ja-JP" sz="900" kern="1200"/>
        </a:p>
      </xdr:txBody>
    </xdr:sp>
    <xdr:clientData/>
  </xdr:twoCellAnchor>
  <xdr:twoCellAnchor>
    <xdr:from>
      <xdr:col>6</xdr:col>
      <xdr:colOff>367252</xdr:colOff>
      <xdr:row>6</xdr:row>
      <xdr:rowOff>226173</xdr:rowOff>
    </xdr:from>
    <xdr:to>
      <xdr:col>9</xdr:col>
      <xdr:colOff>96323</xdr:colOff>
      <xdr:row>10</xdr:row>
      <xdr:rowOff>373869</xdr:rowOff>
    </xdr:to>
    <xdr:sp macro="" textlink="">
      <xdr:nvSpPr>
        <xdr:cNvPr id="7" name="吹き出し: 四角形 6">
          <a:extLst>
            <a:ext uri="{FF2B5EF4-FFF2-40B4-BE49-F238E27FC236}">
              <a16:creationId xmlns:a16="http://schemas.microsoft.com/office/drawing/2014/main" id="{00000000-0008-0000-0300-000007000000}"/>
            </a:ext>
          </a:extLst>
        </xdr:cNvPr>
        <xdr:cNvSpPr/>
      </xdr:nvSpPr>
      <xdr:spPr>
        <a:xfrm>
          <a:off x="4218283" y="1509850"/>
          <a:ext cx="1610625" cy="1906157"/>
        </a:xfrm>
        <a:prstGeom prst="wedgeRectCallout">
          <a:avLst>
            <a:gd name="adj1" fmla="val -21653"/>
            <a:gd name="adj2" fmla="val -6105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900" b="1" u="sng" kern="1200"/>
            <a:t>当該事業</a:t>
          </a:r>
          <a:r>
            <a:rPr kumimoji="1" lang="ja-JP" altLang="en-US" sz="900" kern="1200"/>
            <a:t>の年間の稼働日数を入力</a:t>
          </a:r>
          <a:endParaRPr kumimoji="1" lang="en-US" altLang="ja-JP" sz="900" kern="1200"/>
        </a:p>
        <a:p>
          <a:pPr marL="0" marR="0" lvl="0" indent="0" algn="l" defTabSz="914400" rtl="0" eaLnBrk="1" fontAlgn="auto" latinLnBrk="0" hangingPunct="1">
            <a:lnSpc>
              <a:spcPct val="100000"/>
            </a:lnSpc>
            <a:spcBef>
              <a:spcPts val="0"/>
            </a:spcBef>
            <a:spcAft>
              <a:spcPts val="0"/>
            </a:spcAft>
            <a:buClrTx/>
            <a:buSzTx/>
            <a:buFontTx/>
            <a:buNone/>
            <a:tabLst/>
            <a:defRPr/>
          </a:pPr>
          <a:br>
            <a:rPr kumimoji="1" lang="en-US" altLang="ja-JP" sz="600" kern="1200"/>
          </a:br>
          <a:r>
            <a:rPr kumimoji="1" lang="ja-JP" altLang="ja-JP" sz="900">
              <a:solidFill>
                <a:schemeClr val="lt1"/>
              </a:solidFill>
              <a:effectLst/>
              <a:latin typeface="+mn-lt"/>
              <a:ea typeface="+mn-ea"/>
              <a:cs typeface="+mn-cs"/>
            </a:rPr>
            <a:t>事業実施場所が複数事業所の場合で、</a:t>
          </a:r>
          <a:r>
            <a:rPr kumimoji="1" lang="ja-JP" altLang="ja-JP" sz="900" b="1" u="sng">
              <a:solidFill>
                <a:schemeClr val="lt1"/>
              </a:solidFill>
              <a:effectLst/>
              <a:latin typeface="+mn-lt"/>
              <a:ea typeface="+mn-ea"/>
              <a:cs typeface="+mn-cs"/>
            </a:rPr>
            <a:t>年間稼働日数が事業所により異なる場合</a:t>
          </a:r>
          <a:r>
            <a:rPr kumimoji="1" lang="ja-JP" altLang="ja-JP" sz="900">
              <a:solidFill>
                <a:schemeClr val="lt1"/>
              </a:solidFill>
              <a:effectLst/>
              <a:latin typeface="+mn-lt"/>
              <a:ea typeface="+mn-ea"/>
              <a:cs typeface="+mn-cs"/>
            </a:rPr>
            <a:t>は、（別紙１）省力化計算シートで基準とした事業所の年間稼働日数を入力します。</a:t>
          </a:r>
          <a:endParaRPr lang="ja-JP" altLang="ja-JP" sz="900">
            <a:effectLst/>
          </a:endParaRPr>
        </a:p>
        <a:p>
          <a:pPr algn="l"/>
          <a:endParaRPr kumimoji="1" lang="ja-JP" altLang="en-US" sz="900" kern="1200"/>
        </a:p>
      </xdr:txBody>
    </xdr:sp>
    <xdr:clientData/>
  </xdr:twoCellAnchor>
  <xdr:twoCellAnchor>
    <xdr:from>
      <xdr:col>9</xdr:col>
      <xdr:colOff>139105</xdr:colOff>
      <xdr:row>6</xdr:row>
      <xdr:rowOff>229981</xdr:rowOff>
    </xdr:from>
    <xdr:to>
      <xdr:col>11</xdr:col>
      <xdr:colOff>39761</xdr:colOff>
      <xdr:row>8</xdr:row>
      <xdr:rowOff>311931</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5871690" y="1513658"/>
          <a:ext cx="1401209" cy="961181"/>
        </a:xfrm>
        <a:prstGeom prst="wedgeRectCallout">
          <a:avLst>
            <a:gd name="adj1" fmla="val -22653"/>
            <a:gd name="adj2" fmla="val -715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u="sng" kern="1200"/>
            <a:t>当該事業者（全体）</a:t>
          </a:r>
          <a:r>
            <a:rPr kumimoji="1" lang="ja-JP" altLang="en-US" sz="900" kern="1200"/>
            <a:t>に</a:t>
          </a:r>
          <a:r>
            <a:rPr kumimoji="1" lang="ja-JP" altLang="en-US" sz="900" b="1" kern="1200"/>
            <a:t>従事する者（従業員・役員）</a:t>
          </a:r>
          <a:r>
            <a:rPr kumimoji="1" lang="ja-JP" altLang="en-US" sz="900" kern="1200"/>
            <a:t>の時給平均額を入力</a:t>
          </a:r>
        </a:p>
      </xdr:txBody>
    </xdr:sp>
    <xdr:clientData/>
  </xdr:twoCellAnchor>
  <xdr:twoCellAnchor>
    <xdr:from>
      <xdr:col>11</xdr:col>
      <xdr:colOff>101858</xdr:colOff>
      <xdr:row>6</xdr:row>
      <xdr:rowOff>229980</xdr:rowOff>
    </xdr:from>
    <xdr:to>
      <xdr:col>15</xdr:col>
      <xdr:colOff>558116</xdr:colOff>
      <xdr:row>9</xdr:row>
      <xdr:rowOff>261719</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7334996" y="1513657"/>
          <a:ext cx="3515982" cy="1350585"/>
        </a:xfrm>
        <a:prstGeom prst="wedgeRectCallout">
          <a:avLst>
            <a:gd name="adj1" fmla="val -32959"/>
            <a:gd name="adj2" fmla="val -66013"/>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t>付加価値増加額</a:t>
          </a:r>
          <a:endParaRPr kumimoji="1" lang="en-US" altLang="ja-JP" sz="900" kern="1200"/>
        </a:p>
        <a:p>
          <a:pPr algn="l"/>
          <a:r>
            <a:rPr kumimoji="1" lang="ja-JP" altLang="en-US" sz="900" kern="1200"/>
            <a:t>（</a:t>
          </a:r>
          <a:r>
            <a:rPr kumimoji="1" lang="ja-JP" altLang="en-US" sz="900" b="1" kern="1200"/>
            <a:t>事業計画期間最終年度の付加価値額ー基準年度の付加価値額</a:t>
          </a:r>
          <a:r>
            <a:rPr kumimoji="1" lang="ja-JP" altLang="en-US" sz="900" kern="1200"/>
            <a:t>）を入力</a:t>
          </a:r>
          <a:endParaRPr kumimoji="1" lang="en-US" altLang="ja-JP" sz="900" kern="1200"/>
        </a:p>
        <a:p>
          <a:pPr algn="l"/>
          <a:r>
            <a:rPr kumimoji="1" lang="ja-JP" altLang="en-US" sz="900" kern="1200"/>
            <a:t>例）</a:t>
          </a:r>
          <a:r>
            <a:rPr kumimoji="1" lang="en-US" altLang="ja-JP" sz="900" kern="1200"/>
            <a:t>5</a:t>
          </a:r>
          <a:r>
            <a:rPr kumimoji="1" lang="ja-JP" altLang="en-US" sz="900" kern="1200"/>
            <a:t>年計画の場合、</a:t>
          </a:r>
          <a:endParaRPr kumimoji="1" lang="en-US" altLang="ja-JP" sz="900" kern="1200"/>
        </a:p>
        <a:p>
          <a:pPr algn="l"/>
          <a:r>
            <a:rPr kumimoji="1" lang="ja-JP" altLang="en-US" sz="900" b="1" kern="1200"/>
            <a:t> （５年後の付加価値額－基準年度の付加価値額）</a:t>
          </a:r>
        </a:p>
      </xdr:txBody>
    </xdr:sp>
    <xdr:clientData/>
  </xdr:twoCellAnchor>
  <mc:AlternateContent xmlns:mc="http://schemas.openxmlformats.org/markup-compatibility/2006">
    <mc:Choice xmlns:a14="http://schemas.microsoft.com/office/drawing/2010/main" Requires="a14">
      <xdr:twoCellAnchor editAs="oneCell">
        <xdr:from>
          <xdr:col>5</xdr:col>
          <xdr:colOff>63500</xdr:colOff>
          <xdr:row>2</xdr:row>
          <xdr:rowOff>254000</xdr:rowOff>
        </xdr:from>
        <xdr:to>
          <xdr:col>7</xdr:col>
          <xdr:colOff>152400</xdr:colOff>
          <xdr:row>4</xdr:row>
          <xdr:rowOff>0</xdr:rowOff>
        </xdr:to>
        <xdr:sp macro="" textlink="">
          <xdr:nvSpPr>
            <xdr:cNvPr id="4097" name="Check Box 1" descr="新規事業の事業計画"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新規事業の事業計画</a:t>
              </a:r>
            </a:p>
          </xdr:txBody>
        </xdr:sp>
        <xdr:clientData/>
      </xdr:twoCellAnchor>
    </mc:Choice>
    <mc:Fallback/>
  </mc:AlternateContent>
  <xdr:twoCellAnchor>
    <xdr:from>
      <xdr:col>4</xdr:col>
      <xdr:colOff>228602</xdr:colOff>
      <xdr:row>6</xdr:row>
      <xdr:rowOff>235063</xdr:rowOff>
    </xdr:from>
    <xdr:to>
      <xdr:col>6</xdr:col>
      <xdr:colOff>249995</xdr:colOff>
      <xdr:row>8</xdr:row>
      <xdr:rowOff>297668</xdr:rowOff>
    </xdr:to>
    <xdr:sp macro="" textlink="$O$5">
      <xdr:nvSpPr>
        <xdr:cNvPr id="2" name="吹き出し: 四角形 1">
          <a:extLst>
            <a:ext uri="{FF2B5EF4-FFF2-40B4-BE49-F238E27FC236}">
              <a16:creationId xmlns:a16="http://schemas.microsoft.com/office/drawing/2014/main" id="{00000000-0008-0000-0300-000002000000}"/>
            </a:ext>
          </a:extLst>
        </xdr:cNvPr>
        <xdr:cNvSpPr/>
      </xdr:nvSpPr>
      <xdr:spPr>
        <a:xfrm>
          <a:off x="2848710" y="1518740"/>
          <a:ext cx="1252316" cy="941836"/>
        </a:xfrm>
        <a:prstGeom prst="wedgeRectCallout">
          <a:avLst>
            <a:gd name="adj1" fmla="val -20624"/>
            <a:gd name="adj2" fmla="val -73224"/>
          </a:avLst>
        </a:prstGeom>
        <a:solidFill>
          <a:schemeClr val="tx1">
            <a:lumMod val="65000"/>
            <a:lumOff val="3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125F3EBE-C09B-4846-BD39-0E7EBF77C25A}" type="TxLink">
            <a:rPr kumimoji="1" lang="en-US" altLang="en-US" sz="900" b="0" i="0" u="none" strike="noStrike" kern="1200">
              <a:solidFill>
                <a:schemeClr val="bg1"/>
              </a:solidFill>
              <a:latin typeface="游ゴシック"/>
              <a:ea typeface="游ゴシック"/>
            </a:rPr>
            <a:pPr algn="l"/>
            <a:t>※ 省力化計算シートより自動入力されます。</a:t>
          </a:fld>
          <a:endParaRPr kumimoji="1" lang="en-US" altLang="ja-JP" sz="900" kern="1200">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1849270</xdr:colOff>
      <xdr:row>19</xdr:row>
      <xdr:rowOff>152399</xdr:rowOff>
    </xdr:from>
    <xdr:to>
      <xdr:col>5</xdr:col>
      <xdr:colOff>597647</xdr:colOff>
      <xdr:row>21</xdr:row>
      <xdr:rowOff>175633</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3499000" y="3215639"/>
          <a:ext cx="2087207" cy="355974"/>
        </a:xfrm>
        <a:prstGeom prst="wedgeRectCallout">
          <a:avLst>
            <a:gd name="adj1" fmla="val -12438"/>
            <a:gd name="adj2" fmla="val 9562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直近決算書の実績値を入力</a:t>
          </a:r>
        </a:p>
      </xdr:txBody>
    </xdr:sp>
    <xdr:clientData/>
  </xdr:twoCellAnchor>
  <xdr:oneCellAnchor>
    <xdr:from>
      <xdr:col>0</xdr:col>
      <xdr:colOff>0</xdr:colOff>
      <xdr:row>77</xdr:row>
      <xdr:rowOff>59765</xdr:rowOff>
    </xdr:from>
    <xdr:ext cx="11115675" cy="7658100"/>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16157015"/>
          <a:ext cx="11115675" cy="7658100"/>
        </a:xfrm>
        <a:prstGeom prst="rect">
          <a:avLst/>
        </a:prstGeom>
      </xdr:spPr>
    </xdr:pic>
    <xdr:clientData/>
  </xdr:oneCellAnchor>
  <xdr:twoCellAnchor>
    <xdr:from>
      <xdr:col>5</xdr:col>
      <xdr:colOff>97118</xdr:colOff>
      <xdr:row>27</xdr:row>
      <xdr:rowOff>74705</xdr:rowOff>
    </xdr:from>
    <xdr:to>
      <xdr:col>5</xdr:col>
      <xdr:colOff>620059</xdr:colOff>
      <xdr:row>51</xdr:row>
      <xdr:rowOff>224117</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5092028" y="4791485"/>
          <a:ext cx="521671" cy="694518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eaVert" rtlCol="0" anchor="ctr" anchorCtr="1"/>
        <a:lstStyle/>
        <a:p>
          <a:pPr algn="l"/>
          <a:r>
            <a:rPr kumimoji="1" lang="ja-JP" altLang="en-US" sz="1800">
              <a:solidFill>
                <a:sysClr val="windowText" lastClr="000000"/>
              </a:solidFill>
            </a:rPr>
            <a:t>補助事業実施期間</a:t>
          </a:r>
        </a:p>
      </xdr:txBody>
    </xdr:sp>
    <xdr:clientData/>
  </xdr:twoCellAnchor>
  <xdr:twoCellAnchor editAs="oneCell">
    <xdr:from>
      <xdr:col>12</xdr:col>
      <xdr:colOff>371928</xdr:colOff>
      <xdr:row>2</xdr:row>
      <xdr:rowOff>54428</xdr:rowOff>
    </xdr:from>
    <xdr:to>
      <xdr:col>23</xdr:col>
      <xdr:colOff>96520</xdr:colOff>
      <xdr:row>20</xdr:row>
      <xdr:rowOff>136071</xdr:rowOff>
    </xdr:to>
    <xdr:pic>
      <xdr:nvPicPr>
        <xdr:cNvPr id="5" name="図 4" descr="グラフィカル ユーザー インターフェイス, Web サイト&#10;&#10;AI によって生成されたコンテンツは間違っている可能性があります。">
          <a:hlinkClick xmlns:r="http://schemas.openxmlformats.org/officeDocument/2006/relationships" r:id="rId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73098" y="439238"/>
          <a:ext cx="6420032" cy="2916283"/>
        </a:xfrm>
        <a:prstGeom prst="rect">
          <a:avLst/>
        </a:prstGeom>
      </xdr:spPr>
    </xdr:pic>
    <xdr:clientData/>
  </xdr:twoCellAnchor>
  <xdr:twoCellAnchor editAs="oneCell">
    <xdr:from>
      <xdr:col>13</xdr:col>
      <xdr:colOff>0</xdr:colOff>
      <xdr:row>23</xdr:row>
      <xdr:rowOff>0</xdr:rowOff>
    </xdr:from>
    <xdr:to>
      <xdr:col>23</xdr:col>
      <xdr:colOff>96984</xdr:colOff>
      <xdr:row>38</xdr:row>
      <xdr:rowOff>175837</xdr:rowOff>
    </xdr:to>
    <xdr:pic>
      <xdr:nvPicPr>
        <xdr:cNvPr id="6" name="図 5" descr="グラフィカル ユーザー インターフェイス, テキスト&#10;&#10;AI によって生成されたコンテンツは間違っている可能性があります。">
          <a:hlinkClick xmlns:r="http://schemas.openxmlformats.org/officeDocument/2006/relationships" r:id="rId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98680" y="3749040"/>
          <a:ext cx="6394914" cy="42906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533400</xdr:colOff>
      <xdr:row>2</xdr:row>
      <xdr:rowOff>97118</xdr:rowOff>
    </xdr:from>
    <xdr:to>
      <xdr:col>12</xdr:col>
      <xdr:colOff>387350</xdr:colOff>
      <xdr:row>14</xdr:row>
      <xdr:rowOff>38100</xdr:rowOff>
    </xdr:to>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8105775" y="560033"/>
          <a:ext cx="1856105" cy="1135417"/>
        </a:xfrm>
        <a:prstGeom prst="wedgeRectCallout">
          <a:avLst>
            <a:gd name="adj1" fmla="val -75247"/>
            <a:gd name="adj2" fmla="val 31886"/>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入力した</a:t>
          </a:r>
          <a:r>
            <a:rPr kumimoji="1" lang="en-US" altLang="ja-JP" sz="1100">
              <a:solidFill>
                <a:sysClr val="windowText" lastClr="000000"/>
              </a:solidFill>
            </a:rPr>
            <a:t>A</a:t>
          </a:r>
          <a:r>
            <a:rPr kumimoji="1" lang="ja-JP" altLang="en-US" sz="1100">
              <a:solidFill>
                <a:sysClr val="windowText" lastClr="000000"/>
              </a:solidFill>
            </a:rPr>
            <a:t>と同率の年平均成長率を維持するために必要な基準年に対する増加率</a:t>
          </a:r>
        </a:p>
      </xdr:txBody>
    </xdr:sp>
    <xdr:clientData/>
  </xdr:twoCellAnchor>
  <xdr:twoCellAnchor>
    <xdr:from>
      <xdr:col>9</xdr:col>
      <xdr:colOff>546100</xdr:colOff>
      <xdr:row>14</xdr:row>
      <xdr:rowOff>101600</xdr:rowOff>
    </xdr:from>
    <xdr:to>
      <xdr:col>12</xdr:col>
      <xdr:colOff>406400</xdr:colOff>
      <xdr:row>20</xdr:row>
      <xdr:rowOff>88900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a:xfrm>
          <a:off x="8122285" y="1755140"/>
          <a:ext cx="1852930" cy="1518920"/>
        </a:xfrm>
        <a:prstGeom prst="wedgeRectCallout">
          <a:avLst>
            <a:gd name="adj1" fmla="val -78063"/>
            <a:gd name="adj2" fmla="val -44408"/>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年平均成長率を達成するために必要な金額「労働生産性（１人当たり付加価値額）」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「一人当たり給与支給額」</a:t>
          </a:r>
          <a:endParaRPr lang="ja-JP" altLang="ja-JP">
            <a:solidFill>
              <a:sysClr val="windowText" lastClr="000000"/>
            </a:solidFill>
            <a:effectLst/>
          </a:endParaRPr>
        </a:p>
      </xdr:txBody>
    </xdr:sp>
    <xdr:clientData/>
  </xdr:twoCellAnchor>
  <xdr:twoCellAnchor>
    <xdr:from>
      <xdr:col>2</xdr:col>
      <xdr:colOff>0</xdr:colOff>
      <xdr:row>16</xdr:row>
      <xdr:rowOff>182880</xdr:rowOff>
    </xdr:from>
    <xdr:to>
      <xdr:col>4</xdr:col>
      <xdr:colOff>831850</xdr:colOff>
      <xdr:row>20</xdr:row>
      <xdr:rowOff>167640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581025" y="2447925"/>
          <a:ext cx="2915920" cy="904875"/>
        </a:xfrm>
        <a:prstGeom prst="wedgeRectCallout">
          <a:avLst>
            <a:gd name="adj1" fmla="val -2083"/>
            <a:gd name="adj2" fmla="val -109230"/>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基準年の「労働生産性</a:t>
          </a:r>
          <a:r>
            <a:rPr kumimoji="1" lang="ja-JP" altLang="ja-JP" sz="1100">
              <a:solidFill>
                <a:sysClr val="windowText" lastClr="000000"/>
              </a:solidFill>
              <a:effectLst/>
              <a:latin typeface="+mn-lt"/>
              <a:ea typeface="+mn-ea"/>
              <a:cs typeface="+mn-cs"/>
            </a:rPr>
            <a:t>（１人当たり付加価値額）</a:t>
          </a:r>
          <a:r>
            <a:rPr kumimoji="1" lang="ja-JP" altLang="en-US" sz="1100">
              <a:solidFill>
                <a:sysClr val="windowText" lastClr="000000"/>
              </a:solidFill>
            </a:rPr>
            <a:t>」または</a:t>
          </a:r>
          <a:r>
            <a:rPr kumimoji="1" lang="ja-JP" altLang="ja-JP" sz="1100">
              <a:solidFill>
                <a:sysClr val="windowText" lastClr="000000"/>
              </a:solidFill>
              <a:effectLst/>
              <a:latin typeface="+mn-lt"/>
              <a:ea typeface="+mn-ea"/>
              <a:cs typeface="+mn-cs"/>
            </a:rPr>
            <a:t>「給与支給総額」</a:t>
          </a:r>
          <a:r>
            <a:rPr kumimoji="1" lang="ja-JP" altLang="en-US" sz="1100">
              <a:solidFill>
                <a:sysClr val="windowText" lastClr="000000"/>
              </a:solidFill>
              <a:effectLst/>
              <a:latin typeface="+mn-lt"/>
              <a:ea typeface="+mn-ea"/>
              <a:cs typeface="+mn-cs"/>
            </a:rPr>
            <a:t>または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人当たり給与支給額」</a:t>
          </a:r>
          <a:r>
            <a:rPr kumimoji="1" lang="ja-JP" altLang="en-US" sz="1100">
              <a:solidFill>
                <a:sysClr val="windowText" lastClr="000000"/>
              </a:solidFill>
              <a:effectLst/>
              <a:latin typeface="+mn-lt"/>
              <a:ea typeface="+mn-ea"/>
              <a:cs typeface="+mn-cs"/>
            </a:rPr>
            <a:t>を入力</a:t>
          </a:r>
          <a:endParaRPr kumimoji="1" lang="en-US" altLang="ja-JP" sz="1100">
            <a:solidFill>
              <a:sysClr val="windowText" lastClr="000000"/>
            </a:solidFill>
          </a:endParaRPr>
        </a:p>
      </xdr:txBody>
    </xdr:sp>
    <xdr:clientData/>
  </xdr:twoCellAnchor>
  <xdr:twoCellAnchor>
    <xdr:from>
      <xdr:col>2</xdr:col>
      <xdr:colOff>214630</xdr:colOff>
      <xdr:row>2</xdr:row>
      <xdr:rowOff>342900</xdr:rowOff>
    </xdr:from>
    <xdr:to>
      <xdr:col>4</xdr:col>
      <xdr:colOff>200660</xdr:colOff>
      <xdr:row>11</xdr:row>
      <xdr:rowOff>218440</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791845" y="809625"/>
          <a:ext cx="2077720" cy="292735"/>
        </a:xfrm>
        <a:prstGeom prst="wedgeRectCallout">
          <a:avLst>
            <a:gd name="adj1" fmla="val 57171"/>
            <a:gd name="adj2" fmla="val 143974"/>
          </a:avLst>
        </a:prstGeom>
        <a:solidFill>
          <a:schemeClr val="bg1"/>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a:t>
          </a:r>
          <a:r>
            <a:rPr kumimoji="1" lang="ja-JP" altLang="en-US" sz="1100">
              <a:solidFill>
                <a:sysClr val="windowText" lastClr="000000"/>
              </a:solidFill>
            </a:rPr>
            <a:t>：達成したい増加率を入力</a:t>
          </a:r>
        </a:p>
      </xdr:txBody>
    </xdr:sp>
    <xdr:clientData/>
  </xdr:twoCellAnchor>
</xdr:wsDr>
</file>

<file path=xl/theme/theme1.xml><?xml version="1.0" encoding="utf-8"?>
<a:theme xmlns:a="http://schemas.openxmlformats.org/drawingml/2006/main" name="Office テーマ">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023B-1B76-4CD8-891C-A0B35F201D31}">
  <sheetPr>
    <tabColor rgb="FF92D050"/>
  </sheetPr>
  <dimension ref="A1:L79"/>
  <sheetViews>
    <sheetView showGridLines="0" tabSelected="1" topLeftCell="A33" zoomScale="85" zoomScaleNormal="85" zoomScaleSheetLayoutView="85" workbookViewId="0">
      <selection activeCell="I52" sqref="I52"/>
    </sheetView>
  </sheetViews>
  <sheetFormatPr defaultColWidth="9" defaultRowHeight="18" x14ac:dyDescent="0.55000000000000004"/>
  <cols>
    <col min="1" max="1" width="4.33203125" style="18" customWidth="1"/>
    <col min="2" max="12" width="9.33203125" style="18" customWidth="1"/>
    <col min="13" max="16384" width="9" style="18"/>
  </cols>
  <sheetData>
    <row r="1" spans="1:12" x14ac:dyDescent="0.55000000000000004">
      <c r="A1" s="268" t="s">
        <v>69</v>
      </c>
      <c r="B1" s="269"/>
      <c r="C1" s="269"/>
      <c r="D1" s="269"/>
      <c r="E1" s="269"/>
      <c r="F1" s="269"/>
      <c r="G1" s="269"/>
      <c r="H1" s="269"/>
      <c r="I1" s="269"/>
      <c r="J1" s="269"/>
      <c r="K1" s="269"/>
      <c r="L1" s="269"/>
    </row>
    <row r="2" spans="1:12" x14ac:dyDescent="0.55000000000000004">
      <c r="A2" s="270" t="s">
        <v>70</v>
      </c>
      <c r="B2" s="271"/>
      <c r="C2" s="271"/>
      <c r="D2" s="271"/>
      <c r="E2" s="271"/>
      <c r="F2" s="271"/>
      <c r="G2" s="271"/>
      <c r="H2" s="271"/>
      <c r="I2" s="271"/>
      <c r="J2" s="271"/>
      <c r="K2" s="271"/>
      <c r="L2" s="271"/>
    </row>
    <row r="3" spans="1:12" x14ac:dyDescent="0.55000000000000004">
      <c r="A3" s="304" t="s">
        <v>71</v>
      </c>
      <c r="B3" s="304"/>
      <c r="C3" s="304"/>
      <c r="D3" s="304"/>
      <c r="E3" s="304"/>
      <c r="F3" s="304"/>
      <c r="G3" s="304"/>
      <c r="H3" s="304"/>
      <c r="I3" s="304"/>
      <c r="J3" s="304"/>
      <c r="K3" s="304"/>
      <c r="L3" s="304"/>
    </row>
    <row r="4" spans="1:12" ht="18.75" customHeight="1" x14ac:dyDescent="0.55000000000000004">
      <c r="A4" s="304"/>
      <c r="B4" s="304"/>
      <c r="C4" s="304"/>
      <c r="D4" s="304"/>
      <c r="E4" s="304"/>
      <c r="F4" s="304"/>
      <c r="G4" s="304"/>
      <c r="H4" s="304"/>
      <c r="I4" s="304"/>
      <c r="J4" s="304"/>
      <c r="K4" s="304"/>
      <c r="L4" s="304"/>
    </row>
    <row r="5" spans="1:12" ht="18.5" thickBot="1" x14ac:dyDescent="0.6">
      <c r="A5" s="271"/>
      <c r="B5" s="305" t="s">
        <v>0</v>
      </c>
      <c r="C5" s="306"/>
      <c r="D5" s="270"/>
      <c r="E5" s="271"/>
      <c r="F5" s="271"/>
      <c r="G5" s="271"/>
      <c r="H5" s="271"/>
      <c r="I5" s="271"/>
      <c r="J5" s="271"/>
      <c r="K5" s="271"/>
      <c r="L5" s="271"/>
    </row>
    <row r="6" spans="1:12" ht="26.25" customHeight="1" thickBot="1" x14ac:dyDescent="0.6">
      <c r="A6" s="271"/>
      <c r="B6" s="307">
        <f>'（別紙１）省力化計算シート'!M3</f>
        <v>0</v>
      </c>
      <c r="C6" s="308"/>
      <c r="D6" s="272"/>
      <c r="E6" s="271"/>
      <c r="F6" s="271"/>
      <c r="G6" s="271"/>
      <c r="H6" s="271"/>
      <c r="I6" s="271"/>
      <c r="J6" s="271"/>
      <c r="K6" s="271"/>
      <c r="L6" s="271"/>
    </row>
    <row r="7" spans="1:12" x14ac:dyDescent="0.55000000000000004">
      <c r="A7" s="271"/>
      <c r="B7" s="271" t="s">
        <v>66</v>
      </c>
      <c r="C7" s="271"/>
      <c r="D7" s="271"/>
      <c r="E7" s="271"/>
      <c r="F7" s="271"/>
      <c r="G7" s="271"/>
      <c r="H7" s="271"/>
      <c r="I7" s="271"/>
      <c r="J7" s="271"/>
      <c r="K7" s="271"/>
      <c r="L7" s="271"/>
    </row>
    <row r="8" spans="1:12" x14ac:dyDescent="0.55000000000000004">
      <c r="A8" s="271"/>
      <c r="B8" s="271" t="s">
        <v>65</v>
      </c>
      <c r="C8" s="271"/>
      <c r="D8" s="271"/>
      <c r="E8" s="271"/>
      <c r="F8" s="271"/>
      <c r="G8" s="271"/>
      <c r="H8" s="271"/>
      <c r="I8" s="271"/>
      <c r="J8" s="271"/>
      <c r="K8" s="271"/>
      <c r="L8" s="271"/>
    </row>
    <row r="9" spans="1:12" x14ac:dyDescent="0.55000000000000004">
      <c r="A9" s="271"/>
      <c r="B9" s="271"/>
      <c r="C9" s="271"/>
      <c r="D9" s="271"/>
      <c r="E9" s="271"/>
      <c r="F9" s="271"/>
      <c r="G9" s="271"/>
      <c r="H9" s="271"/>
      <c r="I9" s="271"/>
      <c r="J9" s="271"/>
      <c r="K9" s="271"/>
      <c r="L9" s="271"/>
    </row>
    <row r="10" spans="1:12" x14ac:dyDescent="0.55000000000000004">
      <c r="A10" s="271"/>
      <c r="B10" s="309" t="s">
        <v>1</v>
      </c>
      <c r="C10" s="310"/>
      <c r="D10" s="310"/>
      <c r="E10" s="310"/>
      <c r="F10" s="271"/>
      <c r="G10" s="271"/>
      <c r="H10" s="271"/>
      <c r="I10" s="271"/>
      <c r="J10" s="271"/>
      <c r="K10" s="271"/>
      <c r="L10" s="271"/>
    </row>
    <row r="11" spans="1:12" x14ac:dyDescent="0.55000000000000004">
      <c r="A11" s="271"/>
      <c r="B11" s="273"/>
      <c r="C11" s="270"/>
      <c r="D11" s="270"/>
      <c r="E11" s="270"/>
      <c r="F11" s="271"/>
      <c r="G11" s="271"/>
      <c r="H11" s="271"/>
      <c r="I11" s="271"/>
      <c r="J11" s="271"/>
      <c r="K11" s="271"/>
      <c r="L11" s="271"/>
    </row>
    <row r="12" spans="1:12" x14ac:dyDescent="0.55000000000000004">
      <c r="A12" s="271"/>
      <c r="B12" s="273"/>
      <c r="C12" s="270"/>
      <c r="D12" s="270"/>
      <c r="E12" s="270"/>
      <c r="F12" s="271"/>
      <c r="G12" s="271"/>
      <c r="H12" s="271"/>
      <c r="I12" s="271"/>
      <c r="J12" s="271"/>
      <c r="K12" s="271"/>
      <c r="L12" s="271"/>
    </row>
    <row r="13" spans="1:12" x14ac:dyDescent="0.55000000000000004">
      <c r="A13" s="271"/>
      <c r="B13" s="273"/>
      <c r="C13" s="270"/>
      <c r="D13" s="270"/>
      <c r="E13" s="270"/>
      <c r="F13" s="271"/>
      <c r="G13" s="271"/>
      <c r="H13" s="271"/>
      <c r="I13" s="271"/>
      <c r="J13" s="271"/>
      <c r="K13" s="271"/>
      <c r="L13" s="271"/>
    </row>
    <row r="14" spans="1:12" x14ac:dyDescent="0.55000000000000004">
      <c r="A14" s="271"/>
      <c r="B14" s="273"/>
      <c r="C14" s="270"/>
      <c r="D14" s="270"/>
      <c r="E14" s="270"/>
      <c r="F14" s="271"/>
      <c r="G14" s="271"/>
      <c r="H14" s="271"/>
      <c r="I14" s="271"/>
      <c r="J14" s="271"/>
      <c r="K14" s="271"/>
      <c r="L14" s="271"/>
    </row>
    <row r="15" spans="1:12" x14ac:dyDescent="0.55000000000000004">
      <c r="A15" s="271"/>
      <c r="B15" s="273"/>
      <c r="C15" s="270"/>
      <c r="D15" s="270"/>
      <c r="E15" s="270"/>
      <c r="F15" s="271"/>
      <c r="G15" s="271"/>
      <c r="H15" s="271"/>
      <c r="I15" s="271"/>
      <c r="J15" s="271"/>
      <c r="K15" s="271"/>
      <c r="L15" s="271"/>
    </row>
    <row r="16" spans="1:12" x14ac:dyDescent="0.55000000000000004">
      <c r="A16" s="271"/>
      <c r="B16" s="273"/>
      <c r="C16" s="270"/>
      <c r="D16" s="270"/>
      <c r="E16" s="270"/>
      <c r="F16" s="271"/>
      <c r="G16" s="271"/>
      <c r="H16" s="271"/>
      <c r="I16" s="271"/>
      <c r="J16" s="271"/>
      <c r="K16" s="271"/>
      <c r="L16" s="271"/>
    </row>
    <row r="17" spans="1:12" x14ac:dyDescent="0.55000000000000004">
      <c r="A17" s="271"/>
      <c r="B17" s="273"/>
      <c r="C17" s="270"/>
      <c r="D17" s="270"/>
      <c r="E17" s="270"/>
      <c r="F17" s="271"/>
      <c r="G17" s="271"/>
      <c r="H17" s="271"/>
      <c r="I17" s="271"/>
      <c r="J17" s="271"/>
      <c r="K17" s="271"/>
      <c r="L17" s="271"/>
    </row>
    <row r="18" spans="1:12" x14ac:dyDescent="0.55000000000000004">
      <c r="A18" s="271"/>
      <c r="B18" s="273"/>
      <c r="C18" s="270"/>
      <c r="D18" s="270"/>
      <c r="E18" s="270"/>
      <c r="F18" s="271"/>
      <c r="G18" s="271"/>
      <c r="H18" s="271"/>
      <c r="I18" s="271"/>
      <c r="J18" s="271"/>
      <c r="K18" s="271"/>
      <c r="L18" s="271"/>
    </row>
    <row r="19" spans="1:12" x14ac:dyDescent="0.55000000000000004">
      <c r="A19" s="271"/>
      <c r="B19" s="273"/>
      <c r="C19" s="270"/>
      <c r="D19" s="270"/>
      <c r="E19" s="270"/>
      <c r="F19" s="271"/>
      <c r="G19" s="271"/>
      <c r="H19" s="271"/>
      <c r="I19" s="271"/>
      <c r="J19" s="271"/>
      <c r="K19" s="271"/>
      <c r="L19" s="271"/>
    </row>
    <row r="20" spans="1:12" x14ac:dyDescent="0.55000000000000004">
      <c r="A20" s="271"/>
      <c r="B20" s="273"/>
      <c r="C20" s="270"/>
      <c r="D20" s="270"/>
      <c r="E20" s="270"/>
      <c r="F20" s="271"/>
      <c r="G20" s="271"/>
      <c r="H20" s="271"/>
      <c r="I20" s="271"/>
      <c r="J20" s="271"/>
      <c r="K20" s="271"/>
      <c r="L20" s="271"/>
    </row>
    <row r="21" spans="1:12" ht="18.5" thickBot="1" x14ac:dyDescent="0.6">
      <c r="A21" s="271"/>
      <c r="B21" s="273"/>
      <c r="C21" s="270"/>
      <c r="D21" s="270"/>
      <c r="E21" s="270"/>
      <c r="F21" s="271"/>
      <c r="G21" s="271"/>
      <c r="H21" s="271"/>
      <c r="I21" s="271"/>
      <c r="J21" s="271"/>
      <c r="K21" s="271"/>
      <c r="L21" s="271"/>
    </row>
    <row r="22" spans="1:12" x14ac:dyDescent="0.55000000000000004">
      <c r="B22" s="311" t="s">
        <v>2</v>
      </c>
      <c r="C22" s="312"/>
      <c r="D22" s="312"/>
      <c r="E22" s="313"/>
      <c r="F22" s="313"/>
      <c r="G22" s="313"/>
      <c r="H22" s="313"/>
      <c r="I22" s="313"/>
      <c r="J22" s="314"/>
    </row>
    <row r="23" spans="1:12" x14ac:dyDescent="0.55000000000000004">
      <c r="B23" s="315"/>
      <c r="C23" s="316"/>
      <c r="D23" s="316"/>
      <c r="E23" s="317"/>
      <c r="F23" s="317"/>
      <c r="G23" s="317"/>
      <c r="H23" s="317"/>
      <c r="I23" s="317"/>
      <c r="J23" s="318"/>
    </row>
    <row r="24" spans="1:12" x14ac:dyDescent="0.55000000000000004">
      <c r="B24" s="315"/>
      <c r="C24" s="316"/>
      <c r="D24" s="316"/>
      <c r="E24" s="317"/>
      <c r="F24" s="317"/>
      <c r="G24" s="317"/>
      <c r="H24" s="317"/>
      <c r="I24" s="317"/>
      <c r="J24" s="318"/>
    </row>
    <row r="25" spans="1:12" x14ac:dyDescent="0.55000000000000004">
      <c r="B25" s="315"/>
      <c r="C25" s="316"/>
      <c r="D25" s="316"/>
      <c r="E25" s="317"/>
      <c r="F25" s="317"/>
      <c r="G25" s="317"/>
      <c r="H25" s="317"/>
      <c r="I25" s="317"/>
      <c r="J25" s="318"/>
    </row>
    <row r="26" spans="1:12" ht="18.649999999999999" customHeight="1" x14ac:dyDescent="0.55000000000000004">
      <c r="B26" s="319"/>
      <c r="C26" s="317"/>
      <c r="D26" s="317"/>
      <c r="E26" s="317"/>
      <c r="F26" s="317"/>
      <c r="G26" s="317"/>
      <c r="H26" s="317"/>
      <c r="I26" s="317"/>
      <c r="J26" s="318"/>
    </row>
    <row r="27" spans="1:12" ht="18.649999999999999" customHeight="1" x14ac:dyDescent="0.55000000000000004">
      <c r="B27" s="319"/>
      <c r="C27" s="317"/>
      <c r="D27" s="317"/>
      <c r="E27" s="317"/>
      <c r="F27" s="317"/>
      <c r="G27" s="317"/>
      <c r="H27" s="317"/>
      <c r="I27" s="317"/>
      <c r="J27" s="318"/>
    </row>
    <row r="28" spans="1:12" ht="18.649999999999999" customHeight="1" x14ac:dyDescent="0.55000000000000004">
      <c r="B28" s="319"/>
      <c r="C28" s="317"/>
      <c r="D28" s="317"/>
      <c r="E28" s="317"/>
      <c r="F28" s="317"/>
      <c r="G28" s="317"/>
      <c r="H28" s="317"/>
      <c r="I28" s="317"/>
      <c r="J28" s="318"/>
    </row>
    <row r="29" spans="1:12" ht="18.649999999999999" customHeight="1" x14ac:dyDescent="0.55000000000000004">
      <c r="B29" s="319"/>
      <c r="C29" s="317"/>
      <c r="D29" s="317"/>
      <c r="E29" s="317"/>
      <c r="F29" s="317"/>
      <c r="G29" s="317"/>
      <c r="H29" s="317"/>
      <c r="I29" s="317"/>
      <c r="J29" s="318"/>
    </row>
    <row r="30" spans="1:12" ht="18.649999999999999" customHeight="1" x14ac:dyDescent="0.55000000000000004">
      <c r="B30" s="319"/>
      <c r="C30" s="317"/>
      <c r="D30" s="317"/>
      <c r="E30" s="317"/>
      <c r="F30" s="317"/>
      <c r="G30" s="317"/>
      <c r="H30" s="317"/>
      <c r="I30" s="317"/>
      <c r="J30" s="318"/>
    </row>
    <row r="31" spans="1:12" ht="18.649999999999999" customHeight="1" x14ac:dyDescent="0.55000000000000004">
      <c r="B31" s="319"/>
      <c r="C31" s="317"/>
      <c r="D31" s="317"/>
      <c r="E31" s="317"/>
      <c r="F31" s="317"/>
      <c r="G31" s="317"/>
      <c r="H31" s="317"/>
      <c r="I31" s="317"/>
      <c r="J31" s="318"/>
    </row>
    <row r="32" spans="1:12" ht="18.649999999999999" customHeight="1" x14ac:dyDescent="0.55000000000000004">
      <c r="B32" s="319"/>
      <c r="C32" s="317"/>
      <c r="D32" s="317"/>
      <c r="E32" s="317"/>
      <c r="F32" s="317"/>
      <c r="G32" s="317"/>
      <c r="H32" s="317"/>
      <c r="I32" s="317"/>
      <c r="J32" s="318"/>
    </row>
    <row r="33" spans="2:10" ht="18.649999999999999" customHeight="1" x14ac:dyDescent="0.55000000000000004">
      <c r="B33" s="319"/>
      <c r="C33" s="317"/>
      <c r="D33" s="317"/>
      <c r="E33" s="317"/>
      <c r="F33" s="317"/>
      <c r="G33" s="317"/>
      <c r="H33" s="317"/>
      <c r="I33" s="317"/>
      <c r="J33" s="318"/>
    </row>
    <row r="34" spans="2:10" x14ac:dyDescent="0.55000000000000004">
      <c r="B34" s="319"/>
      <c r="C34" s="317"/>
      <c r="D34" s="317"/>
      <c r="E34" s="317"/>
      <c r="F34" s="317"/>
      <c r="G34" s="317"/>
      <c r="H34" s="317"/>
      <c r="I34" s="317"/>
      <c r="J34" s="318"/>
    </row>
    <row r="35" spans="2:10" x14ac:dyDescent="0.55000000000000004">
      <c r="B35" s="319"/>
      <c r="C35" s="317"/>
      <c r="D35" s="317"/>
      <c r="E35" s="317"/>
      <c r="F35" s="317"/>
      <c r="G35" s="317"/>
      <c r="H35" s="317"/>
      <c r="I35" s="317"/>
      <c r="J35" s="318"/>
    </row>
    <row r="36" spans="2:10" x14ac:dyDescent="0.55000000000000004">
      <c r="B36" s="319"/>
      <c r="C36" s="317"/>
      <c r="D36" s="317"/>
      <c r="E36" s="317"/>
      <c r="F36" s="317"/>
      <c r="G36" s="317"/>
      <c r="H36" s="317"/>
      <c r="I36" s="317"/>
      <c r="J36" s="318"/>
    </row>
    <row r="37" spans="2:10" x14ac:dyDescent="0.55000000000000004">
      <c r="B37" s="319"/>
      <c r="C37" s="317"/>
      <c r="D37" s="317"/>
      <c r="E37" s="317"/>
      <c r="F37" s="317"/>
      <c r="G37" s="317"/>
      <c r="H37" s="317"/>
      <c r="I37" s="317"/>
      <c r="J37" s="318"/>
    </row>
    <row r="38" spans="2:10" x14ac:dyDescent="0.55000000000000004">
      <c r="B38" s="319"/>
      <c r="C38" s="317"/>
      <c r="D38" s="317"/>
      <c r="E38" s="317"/>
      <c r="F38" s="317"/>
      <c r="G38" s="317"/>
      <c r="H38" s="317"/>
      <c r="I38" s="317"/>
      <c r="J38" s="318"/>
    </row>
    <row r="39" spans="2:10" x14ac:dyDescent="0.55000000000000004">
      <c r="B39" s="319"/>
      <c r="C39" s="317"/>
      <c r="D39" s="317"/>
      <c r="E39" s="317"/>
      <c r="F39" s="317"/>
      <c r="G39" s="317"/>
      <c r="H39" s="317"/>
      <c r="I39" s="317"/>
      <c r="J39" s="318"/>
    </row>
    <row r="40" spans="2:10" x14ac:dyDescent="0.55000000000000004">
      <c r="B40" s="319"/>
      <c r="C40" s="317"/>
      <c r="D40" s="317"/>
      <c r="E40" s="317"/>
      <c r="F40" s="317"/>
      <c r="G40" s="317"/>
      <c r="H40" s="317"/>
      <c r="I40" s="317"/>
      <c r="J40" s="318"/>
    </row>
    <row r="41" spans="2:10" x14ac:dyDescent="0.55000000000000004">
      <c r="B41" s="319"/>
      <c r="C41" s="317"/>
      <c r="D41" s="317"/>
      <c r="E41" s="317"/>
      <c r="F41" s="317"/>
      <c r="G41" s="317"/>
      <c r="H41" s="317"/>
      <c r="I41" s="317"/>
      <c r="J41" s="318"/>
    </row>
    <row r="42" spans="2:10" x14ac:dyDescent="0.55000000000000004">
      <c r="B42" s="319"/>
      <c r="C42" s="317"/>
      <c r="D42" s="317"/>
      <c r="E42" s="317"/>
      <c r="F42" s="317"/>
      <c r="G42" s="317"/>
      <c r="H42" s="317"/>
      <c r="I42" s="317"/>
      <c r="J42" s="318"/>
    </row>
    <row r="43" spans="2:10" x14ac:dyDescent="0.55000000000000004">
      <c r="B43" s="319"/>
      <c r="C43" s="317"/>
      <c r="D43" s="317"/>
      <c r="E43" s="317"/>
      <c r="F43" s="317"/>
      <c r="G43" s="317"/>
      <c r="H43" s="317"/>
      <c r="I43" s="317"/>
      <c r="J43" s="318"/>
    </row>
    <row r="44" spans="2:10" ht="18.5" thickBot="1" x14ac:dyDescent="0.6">
      <c r="B44" s="320"/>
      <c r="C44" s="321"/>
      <c r="D44" s="321"/>
      <c r="E44" s="321"/>
      <c r="F44" s="321"/>
      <c r="G44" s="321"/>
      <c r="H44" s="321"/>
      <c r="I44" s="321"/>
      <c r="J44" s="322"/>
    </row>
    <row r="46" spans="2:10" ht="18.5" thickBot="1" x14ac:dyDescent="0.6">
      <c r="B46" s="274" t="s">
        <v>134</v>
      </c>
      <c r="C46" s="274"/>
      <c r="D46" s="274"/>
      <c r="E46" s="274"/>
      <c r="F46" s="274"/>
      <c r="G46" s="274"/>
      <c r="H46" s="274"/>
      <c r="I46" s="274"/>
      <c r="J46" s="274"/>
    </row>
    <row r="47" spans="2:10" ht="20.5" thickBot="1" x14ac:dyDescent="0.6">
      <c r="B47" s="323"/>
      <c r="C47" s="324"/>
      <c r="D47" s="275" t="s">
        <v>8</v>
      </c>
      <c r="E47" s="274"/>
      <c r="F47" s="274"/>
      <c r="G47" s="274"/>
      <c r="H47" s="274"/>
      <c r="I47" s="274"/>
      <c r="J47" s="274"/>
    </row>
    <row r="48" spans="2:10" ht="20" x14ac:dyDescent="0.55000000000000004">
      <c r="B48" s="276"/>
      <c r="C48" s="105"/>
      <c r="D48" s="275"/>
      <c r="E48" s="274"/>
      <c r="F48" s="274"/>
      <c r="G48" s="274"/>
    </row>
    <row r="49" spans="2:10" x14ac:dyDescent="0.55000000000000004">
      <c r="B49" s="274" t="s">
        <v>135</v>
      </c>
      <c r="C49" s="274"/>
      <c r="D49" s="274"/>
      <c r="E49" s="274"/>
      <c r="F49" s="274"/>
      <c r="G49" s="274"/>
      <c r="H49" s="274"/>
      <c r="I49" s="274"/>
      <c r="J49" s="274"/>
    </row>
    <row r="50" spans="2:10" x14ac:dyDescent="0.55000000000000004">
      <c r="B50" s="274" t="s">
        <v>136</v>
      </c>
      <c r="C50" s="274"/>
      <c r="D50" s="274"/>
      <c r="E50" s="274"/>
      <c r="F50" s="274"/>
      <c r="G50" s="274"/>
      <c r="H50" s="274"/>
      <c r="I50" s="274"/>
      <c r="J50" s="274"/>
    </row>
    <row r="51" spans="2:10" ht="18.5" thickBot="1" x14ac:dyDescent="0.6">
      <c r="B51" s="274"/>
      <c r="C51" s="274"/>
      <c r="D51" s="274"/>
      <c r="E51" s="274"/>
      <c r="F51" s="274"/>
      <c r="G51" s="274"/>
      <c r="H51" s="274"/>
      <c r="I51" s="274"/>
      <c r="J51" s="274"/>
    </row>
    <row r="52" spans="2:10" ht="18.5" thickBot="1" x14ac:dyDescent="0.6">
      <c r="B52" s="303" t="s">
        <v>3</v>
      </c>
      <c r="C52" s="303"/>
      <c r="D52" s="303"/>
      <c r="F52" s="274"/>
      <c r="H52" s="277" t="s">
        <v>137</v>
      </c>
      <c r="I52" s="302">
        <v>6</v>
      </c>
      <c r="J52" s="274" t="s">
        <v>138</v>
      </c>
    </row>
    <row r="53" spans="2:10" ht="25.5" customHeight="1" x14ac:dyDescent="0.55000000000000004">
      <c r="B53" s="325" t="s">
        <v>154</v>
      </c>
      <c r="C53" s="326"/>
      <c r="D53" s="326"/>
      <c r="E53" s="326"/>
      <c r="F53" s="326"/>
      <c r="G53" s="326"/>
      <c r="H53" s="326"/>
      <c r="I53" s="326"/>
      <c r="J53" s="327"/>
    </row>
    <row r="54" spans="2:10" ht="25.5" customHeight="1" x14ac:dyDescent="0.55000000000000004">
      <c r="B54" s="328"/>
      <c r="C54" s="329"/>
      <c r="D54" s="329"/>
      <c r="E54" s="329"/>
      <c r="F54" s="329"/>
      <c r="G54" s="329"/>
      <c r="H54" s="329"/>
      <c r="I54" s="329"/>
      <c r="J54" s="330"/>
    </row>
    <row r="55" spans="2:10" ht="25.5" customHeight="1" x14ac:dyDescent="0.55000000000000004">
      <c r="B55" s="328"/>
      <c r="C55" s="329"/>
      <c r="D55" s="329"/>
      <c r="E55" s="329"/>
      <c r="F55" s="329"/>
      <c r="G55" s="329"/>
      <c r="H55" s="329"/>
      <c r="I55" s="329"/>
      <c r="J55" s="330"/>
    </row>
    <row r="56" spans="2:10" ht="25.5" customHeight="1" thickBot="1" x14ac:dyDescent="0.6">
      <c r="B56" s="331"/>
      <c r="C56" s="332"/>
      <c r="D56" s="332"/>
      <c r="E56" s="332"/>
      <c r="F56" s="332"/>
      <c r="G56" s="332"/>
      <c r="H56" s="332"/>
      <c r="I56" s="332"/>
      <c r="J56" s="333"/>
    </row>
    <row r="57" spans="2:10" ht="18.5" thickBot="1" x14ac:dyDescent="0.6">
      <c r="B57" s="334"/>
      <c r="C57" s="334"/>
      <c r="D57" s="334"/>
      <c r="E57" s="274"/>
      <c r="F57" s="274"/>
      <c r="G57" s="274"/>
      <c r="H57" s="274"/>
      <c r="I57" s="274"/>
      <c r="J57" s="274"/>
    </row>
    <row r="58" spans="2:10" ht="18.5" thickBot="1" x14ac:dyDescent="0.6">
      <c r="B58" s="303" t="s">
        <v>4</v>
      </c>
      <c r="C58" s="303"/>
      <c r="D58" s="303"/>
      <c r="E58" s="274"/>
      <c r="F58" s="274"/>
      <c r="G58" s="274"/>
      <c r="H58" s="277" t="s">
        <v>137</v>
      </c>
      <c r="I58" s="302"/>
      <c r="J58" s="274" t="s">
        <v>138</v>
      </c>
    </row>
    <row r="59" spans="2:10" ht="18" customHeight="1" x14ac:dyDescent="0.55000000000000004">
      <c r="B59" s="325" t="s">
        <v>153</v>
      </c>
      <c r="C59" s="326"/>
      <c r="D59" s="326"/>
      <c r="E59" s="326"/>
      <c r="F59" s="326"/>
      <c r="G59" s="326"/>
      <c r="H59" s="326"/>
      <c r="I59" s="326"/>
      <c r="J59" s="327"/>
    </row>
    <row r="60" spans="2:10" ht="18" customHeight="1" x14ac:dyDescent="0.55000000000000004">
      <c r="B60" s="328"/>
      <c r="C60" s="329"/>
      <c r="D60" s="329"/>
      <c r="E60" s="329"/>
      <c r="F60" s="329"/>
      <c r="G60" s="329"/>
      <c r="H60" s="329"/>
      <c r="I60" s="329"/>
      <c r="J60" s="330"/>
    </row>
    <row r="61" spans="2:10" ht="18" customHeight="1" x14ac:dyDescent="0.55000000000000004">
      <c r="B61" s="328"/>
      <c r="C61" s="329"/>
      <c r="D61" s="329"/>
      <c r="E61" s="329"/>
      <c r="F61" s="329"/>
      <c r="G61" s="329"/>
      <c r="H61" s="329"/>
      <c r="I61" s="329"/>
      <c r="J61" s="330"/>
    </row>
    <row r="62" spans="2:10" ht="18.649999999999999" customHeight="1" thickBot="1" x14ac:dyDescent="0.6">
      <c r="B62" s="331"/>
      <c r="C62" s="332"/>
      <c r="D62" s="332"/>
      <c r="E62" s="332"/>
      <c r="F62" s="332"/>
      <c r="G62" s="332"/>
      <c r="H62" s="332"/>
      <c r="I62" s="332"/>
      <c r="J62" s="333"/>
    </row>
    <row r="63" spans="2:10" ht="18.5" thickBot="1" x14ac:dyDescent="0.6">
      <c r="B63" s="278"/>
      <c r="C63" s="278"/>
      <c r="D63" s="278"/>
      <c r="E63" s="278"/>
      <c r="F63" s="278"/>
      <c r="G63" s="278"/>
      <c r="H63" s="278"/>
      <c r="I63" s="278"/>
      <c r="J63" s="278"/>
    </row>
    <row r="64" spans="2:10" ht="18.5" thickBot="1" x14ac:dyDescent="0.6">
      <c r="B64" s="303" t="s">
        <v>5</v>
      </c>
      <c r="C64" s="303"/>
      <c r="D64" s="303"/>
      <c r="E64" s="274"/>
      <c r="F64" s="274"/>
      <c r="G64" s="274"/>
      <c r="H64" s="277" t="s">
        <v>137</v>
      </c>
      <c r="I64" s="302"/>
      <c r="J64" s="274" t="s">
        <v>138</v>
      </c>
    </row>
    <row r="65" spans="2:10" ht="15.75" customHeight="1" x14ac:dyDescent="0.55000000000000004">
      <c r="B65" s="325" t="s">
        <v>139</v>
      </c>
      <c r="C65" s="326"/>
      <c r="D65" s="326"/>
      <c r="E65" s="326"/>
      <c r="F65" s="326"/>
      <c r="G65" s="326"/>
      <c r="H65" s="326"/>
      <c r="I65" s="326"/>
      <c r="J65" s="327"/>
    </row>
    <row r="66" spans="2:10" ht="18" customHeight="1" x14ac:dyDescent="0.55000000000000004">
      <c r="B66" s="328"/>
      <c r="C66" s="329"/>
      <c r="D66" s="329"/>
      <c r="E66" s="329"/>
      <c r="F66" s="329"/>
      <c r="G66" s="329"/>
      <c r="H66" s="329"/>
      <c r="I66" s="329"/>
      <c r="J66" s="330"/>
    </row>
    <row r="67" spans="2:10" ht="18" customHeight="1" x14ac:dyDescent="0.55000000000000004">
      <c r="B67" s="328"/>
      <c r="C67" s="329"/>
      <c r="D67" s="329"/>
      <c r="E67" s="329"/>
      <c r="F67" s="329"/>
      <c r="G67" s="329"/>
      <c r="H67" s="329"/>
      <c r="I67" s="329"/>
      <c r="J67" s="330"/>
    </row>
    <row r="68" spans="2:10" ht="18.649999999999999" customHeight="1" thickBot="1" x14ac:dyDescent="0.6">
      <c r="B68" s="331"/>
      <c r="C68" s="332"/>
      <c r="D68" s="332"/>
      <c r="E68" s="332"/>
      <c r="F68" s="332"/>
      <c r="G68" s="332"/>
      <c r="H68" s="332"/>
      <c r="I68" s="332"/>
      <c r="J68" s="333"/>
    </row>
    <row r="69" spans="2:10" ht="18.5" thickBot="1" x14ac:dyDescent="0.6">
      <c r="B69" s="278"/>
      <c r="C69" s="278"/>
      <c r="D69" s="278"/>
      <c r="E69" s="278"/>
      <c r="F69" s="278"/>
      <c r="G69" s="278"/>
      <c r="H69" s="278"/>
      <c r="I69" s="278"/>
      <c r="J69" s="278"/>
    </row>
    <row r="70" spans="2:10" ht="18.5" thickBot="1" x14ac:dyDescent="0.6">
      <c r="B70" s="303" t="s">
        <v>6</v>
      </c>
      <c r="C70" s="303"/>
      <c r="D70" s="303"/>
      <c r="E70" s="274"/>
      <c r="F70" s="274"/>
      <c r="G70" s="274"/>
      <c r="H70" s="277" t="s">
        <v>137</v>
      </c>
      <c r="I70" s="302"/>
      <c r="J70" s="274" t="s">
        <v>138</v>
      </c>
    </row>
    <row r="71" spans="2:10" ht="18" customHeight="1" x14ac:dyDescent="0.55000000000000004">
      <c r="B71" s="325" t="s">
        <v>140</v>
      </c>
      <c r="C71" s="326"/>
      <c r="D71" s="326"/>
      <c r="E71" s="326"/>
      <c r="F71" s="326"/>
      <c r="G71" s="326"/>
      <c r="H71" s="326"/>
      <c r="I71" s="326"/>
      <c r="J71" s="327"/>
    </row>
    <row r="72" spans="2:10" ht="18" customHeight="1" x14ac:dyDescent="0.55000000000000004">
      <c r="B72" s="328"/>
      <c r="C72" s="329"/>
      <c r="D72" s="329"/>
      <c r="E72" s="329"/>
      <c r="F72" s="329"/>
      <c r="G72" s="329"/>
      <c r="H72" s="329"/>
      <c r="I72" s="329"/>
      <c r="J72" s="330"/>
    </row>
    <row r="73" spans="2:10" ht="18" customHeight="1" x14ac:dyDescent="0.55000000000000004">
      <c r="B73" s="328"/>
      <c r="C73" s="329"/>
      <c r="D73" s="329"/>
      <c r="E73" s="329"/>
      <c r="F73" s="329"/>
      <c r="G73" s="329"/>
      <c r="H73" s="329"/>
      <c r="I73" s="329"/>
      <c r="J73" s="330"/>
    </row>
    <row r="74" spans="2:10" ht="18.649999999999999" customHeight="1" thickBot="1" x14ac:dyDescent="0.6">
      <c r="B74" s="331"/>
      <c r="C74" s="332"/>
      <c r="D74" s="332"/>
      <c r="E74" s="332"/>
      <c r="F74" s="332"/>
      <c r="G74" s="332"/>
      <c r="H74" s="332"/>
      <c r="I74" s="332"/>
      <c r="J74" s="333"/>
    </row>
    <row r="75" spans="2:10" x14ac:dyDescent="0.55000000000000004">
      <c r="B75" s="274"/>
      <c r="C75" s="274"/>
      <c r="D75" s="274"/>
      <c r="E75" s="274"/>
      <c r="F75" s="274"/>
      <c r="G75" s="274"/>
      <c r="H75" s="274"/>
      <c r="I75" s="274"/>
      <c r="J75" s="274"/>
    </row>
    <row r="76" spans="2:10" ht="18.5" thickBot="1" x14ac:dyDescent="0.6">
      <c r="B76" s="303" t="s">
        <v>7</v>
      </c>
      <c r="C76" s="303"/>
      <c r="D76" s="303"/>
      <c r="E76" s="274"/>
      <c r="F76" s="274"/>
      <c r="G76" s="274"/>
      <c r="H76" s="274"/>
      <c r="I76" s="274"/>
      <c r="J76" s="274"/>
    </row>
    <row r="77" spans="2:10" ht="26.25" customHeight="1" thickBot="1" x14ac:dyDescent="0.6">
      <c r="B77" s="335" t="str">
        <f>'（別紙３）投資回収期間計算シート'!C3</f>
        <v/>
      </c>
      <c r="C77" s="336"/>
      <c r="D77" s="275" t="s">
        <v>8</v>
      </c>
      <c r="E77" s="279"/>
      <c r="F77" s="274"/>
      <c r="G77" s="274"/>
      <c r="H77" s="274"/>
      <c r="I77" s="274"/>
      <c r="J77" s="274"/>
    </row>
    <row r="78" spans="2:10" ht="18" customHeight="1" x14ac:dyDescent="0.55000000000000004">
      <c r="B78" s="280" t="s">
        <v>141</v>
      </c>
      <c r="C78" s="281"/>
      <c r="D78" s="275"/>
      <c r="E78" s="279"/>
      <c r="F78" s="274"/>
      <c r="G78" s="274"/>
      <c r="H78" s="274"/>
      <c r="I78" s="274"/>
      <c r="J78" s="274"/>
    </row>
    <row r="79" spans="2:10" x14ac:dyDescent="0.55000000000000004">
      <c r="B79" s="274"/>
      <c r="C79" s="274"/>
      <c r="D79" s="274"/>
      <c r="E79" s="274"/>
      <c r="F79" s="274"/>
      <c r="G79" s="274"/>
      <c r="H79" s="274"/>
      <c r="I79" s="274"/>
      <c r="J79" s="274"/>
    </row>
  </sheetData>
  <sheetProtection algorithmName="SHA-512" hashValue="ZtZ2kJHJTwBQT1Pvp12b1blBKTD/uK041dIClKPBRoplqx3cCrEZ2EENnSlry4cSLJkKQ8ZJIlaDoJCZguO3DQ==" saltValue="fIqXUtZM75DOjAAQNif+dA==" spinCount="100000" sheet="1" scenarios="1"/>
  <mergeCells count="17">
    <mergeCell ref="B65:J68"/>
    <mergeCell ref="B70:D70"/>
    <mergeCell ref="B71:J74"/>
    <mergeCell ref="B76:D76"/>
    <mergeCell ref="B77:C77"/>
    <mergeCell ref="B64:D64"/>
    <mergeCell ref="A3:L4"/>
    <mergeCell ref="B5:C5"/>
    <mergeCell ref="B6:C6"/>
    <mergeCell ref="B10:E10"/>
    <mergeCell ref="B22:J44"/>
    <mergeCell ref="B47:C47"/>
    <mergeCell ref="B52:D52"/>
    <mergeCell ref="B53:J56"/>
    <mergeCell ref="B57:D57"/>
    <mergeCell ref="B58:D58"/>
    <mergeCell ref="B59:J62"/>
  </mergeCells>
  <phoneticPr fontId="1"/>
  <pageMargins left="0.7" right="0.7" top="0.75" bottom="0.75" header="0.3" footer="0.3"/>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807A-1ABB-4698-B9D4-7022760C7073}">
  <sheetPr>
    <tabColor rgb="FF92D050"/>
  </sheetPr>
  <dimension ref="A1:P42"/>
  <sheetViews>
    <sheetView showGridLines="0" zoomScale="80" zoomScaleNormal="80" workbookViewId="0">
      <selection activeCell="L7" sqref="L7"/>
    </sheetView>
  </sheetViews>
  <sheetFormatPr defaultRowHeight="18" x14ac:dyDescent="0.55000000000000004"/>
  <cols>
    <col min="1" max="1" width="1.08203125" customWidth="1"/>
    <col min="2" max="2" width="3.58203125" customWidth="1"/>
    <col min="3" max="3" width="23.08203125" customWidth="1"/>
    <col min="4" max="4" width="19.5" customWidth="1"/>
    <col min="5" max="5" width="15.08203125" hidden="1" customWidth="1"/>
    <col min="6" max="6" width="16.58203125" hidden="1" customWidth="1"/>
    <col min="7" max="7" width="9.5" customWidth="1"/>
    <col min="8" max="8" width="3.58203125" customWidth="1"/>
    <col min="9" max="9" width="23.08203125" customWidth="1"/>
    <col min="10" max="10" width="13.08203125" bestFit="1" customWidth="1"/>
    <col min="11" max="12" width="17.83203125" customWidth="1"/>
    <col min="13" max="13" width="11" customWidth="1"/>
    <col min="14" max="14" width="16.58203125" hidden="1" customWidth="1"/>
    <col min="15" max="15" width="3" hidden="1" customWidth="1"/>
    <col min="16" max="16" width="20.08203125" hidden="1" customWidth="1"/>
  </cols>
  <sheetData>
    <row r="1" spans="1:16" x14ac:dyDescent="0.55000000000000004">
      <c r="A1" s="106"/>
      <c r="B1" s="1" t="s">
        <v>67</v>
      </c>
      <c r="C1" s="1"/>
      <c r="D1" s="1"/>
      <c r="E1" s="1"/>
      <c r="F1" s="1"/>
      <c r="G1" s="1"/>
      <c r="H1" s="1"/>
      <c r="I1" s="1"/>
      <c r="J1" s="1"/>
      <c r="K1" s="1"/>
      <c r="L1" s="1"/>
      <c r="M1" s="1"/>
    </row>
    <row r="2" spans="1:16" ht="7.5" customHeight="1" thickBot="1" x14ac:dyDescent="0.6">
      <c r="D2" s="2"/>
      <c r="E2" s="2"/>
      <c r="F2" s="2"/>
      <c r="J2" s="2"/>
      <c r="N2" s="2"/>
      <c r="O2" s="2"/>
    </row>
    <row r="3" spans="1:16" ht="29.25" customHeight="1" thickBot="1" x14ac:dyDescent="0.6">
      <c r="B3" s="3"/>
      <c r="C3" s="103" t="s">
        <v>9</v>
      </c>
      <c r="D3" s="4">
        <f>(SUMIF(C11:C40,"&lt;&gt;",D11:D40)-SUMIF(E11:E40,"&lt;&gt;-",D11:D40)-SUMIF(F11:F40,"&lt;0"))/60</f>
        <v>0</v>
      </c>
      <c r="E3" s="5"/>
      <c r="F3" s="5"/>
      <c r="G3" t="s">
        <v>10</v>
      </c>
      <c r="H3" s="3"/>
      <c r="I3" s="103" t="s">
        <v>11</v>
      </c>
      <c r="J3" s="6">
        <f>(SUMIF(I11:I40,"&lt;&gt;",J11:J40)-SUMIF(N11:N40,"&lt;&gt;-",J11:J40)+SUMIF(N11:N40,"&gt;0"))/60</f>
        <v>0</v>
      </c>
      <c r="K3" t="s">
        <v>10</v>
      </c>
      <c r="L3" s="7" t="s">
        <v>12</v>
      </c>
      <c r="M3" s="8">
        <f>IF(D3=0,0,IF((D3-J3)/D3&lt;0,0,(D3-J3)/D3))</f>
        <v>0</v>
      </c>
      <c r="N3" s="9"/>
      <c r="O3" s="9"/>
    </row>
    <row r="4" spans="1:16" ht="6.75" customHeight="1" x14ac:dyDescent="0.55000000000000004"/>
    <row r="5" spans="1:16" x14ac:dyDescent="0.55000000000000004">
      <c r="B5" s="10" t="s">
        <v>13</v>
      </c>
      <c r="C5" s="11"/>
      <c r="D5" s="11"/>
      <c r="G5" s="12"/>
      <c r="H5" s="13" t="s">
        <v>14</v>
      </c>
      <c r="I5" s="14"/>
      <c r="J5" s="14"/>
      <c r="K5" s="14"/>
      <c r="L5" s="14"/>
      <c r="M5" s="14"/>
      <c r="N5" s="9"/>
      <c r="O5" s="9"/>
    </row>
    <row r="6" spans="1:16" ht="9" customHeight="1" x14ac:dyDescent="0.55000000000000004">
      <c r="B6" s="15"/>
      <c r="D6" s="16"/>
      <c r="E6" s="16"/>
      <c r="F6" s="16"/>
      <c r="H6" s="15"/>
      <c r="J6" s="17"/>
    </row>
    <row r="7" spans="1:16" x14ac:dyDescent="0.55000000000000004">
      <c r="B7" s="18"/>
      <c r="C7" s="19" t="s">
        <v>15</v>
      </c>
      <c r="D7" s="104">
        <f>SUMIF(C11:C40,"&lt;&gt;",D11:D40)/60</f>
        <v>0</v>
      </c>
      <c r="E7" s="20"/>
      <c r="F7" s="20"/>
      <c r="G7" s="15" t="s">
        <v>10</v>
      </c>
      <c r="I7" s="21" t="s">
        <v>16</v>
      </c>
      <c r="J7" s="104">
        <f>SUMIF(I11:I40,"&lt;&gt;",J11:J40)/60</f>
        <v>0</v>
      </c>
      <c r="K7" t="s">
        <v>10</v>
      </c>
      <c r="L7" s="20"/>
    </row>
    <row r="8" spans="1:16" ht="7.5" customHeight="1" x14ac:dyDescent="0.55000000000000004">
      <c r="B8" s="18"/>
      <c r="C8" s="21"/>
      <c r="D8" s="22"/>
      <c r="E8" s="20"/>
      <c r="F8" s="20"/>
      <c r="G8" s="15"/>
      <c r="I8" s="21"/>
      <c r="J8" s="22"/>
      <c r="L8" s="20"/>
    </row>
    <row r="9" spans="1:16" ht="45.65" customHeight="1" x14ac:dyDescent="0.55000000000000004">
      <c r="C9" s="15"/>
      <c r="D9" s="263"/>
      <c r="E9" s="264"/>
      <c r="F9" s="264"/>
      <c r="G9" s="264"/>
      <c r="H9" s="264"/>
      <c r="I9" s="264"/>
      <c r="J9" s="265"/>
      <c r="K9" s="266"/>
      <c r="L9" s="266"/>
    </row>
    <row r="10" spans="1:16" ht="34.4" customHeight="1" thickBot="1" x14ac:dyDescent="0.6">
      <c r="B10" s="23" t="s">
        <v>17</v>
      </c>
      <c r="C10" s="24" t="s">
        <v>18</v>
      </c>
      <c r="D10" s="25" t="s">
        <v>19</v>
      </c>
      <c r="E10" s="68" t="s">
        <v>20</v>
      </c>
      <c r="F10" s="69" t="s">
        <v>21</v>
      </c>
      <c r="H10" s="26" t="s">
        <v>17</v>
      </c>
      <c r="I10" s="27" t="s">
        <v>22</v>
      </c>
      <c r="J10" s="28" t="s">
        <v>19</v>
      </c>
      <c r="K10" s="29" t="s">
        <v>23</v>
      </c>
      <c r="L10" s="30" t="s">
        <v>24</v>
      </c>
      <c r="N10" s="66" t="s">
        <v>25</v>
      </c>
      <c r="P10" s="66" t="s">
        <v>26</v>
      </c>
    </row>
    <row r="11" spans="1:16" x14ac:dyDescent="0.55000000000000004">
      <c r="B11" s="31">
        <v>1</v>
      </c>
      <c r="C11" s="32"/>
      <c r="D11" s="33"/>
      <c r="E11" s="34" t="str">
        <f t="shared" ref="E11:E40" si="0">IF(OR(C11="",D11=""),"-",IF(IFERROR(MATCH(B11,L$11:L$40,0),"")="","-",IF(OR(INDEX(I$11:I$40,MATCH(B11,L$11:L$40,0))="",INDEX(J$11:J$40,MATCH(B11,L$11:L$40,0))="",INDEX(K$11:K$40,MATCH(B11,L$11:L$40,0))&lt;&gt;"内容は変化しない作業"),"-",MATCH(B11,L$11:L$40,0))))</f>
        <v>-</v>
      </c>
      <c r="F11" s="67" t="str" cm="1">
        <f t="array" ref="F11">IF(E11="-","-",IF(AND(C11&lt;&gt;"",D11&gt;0,INDEX(K$11:K$40,E11)="内容は変化しない作業",AND(E11&lt;&gt;"-",E11&lt;&gt;""),INDEX(I$11:I$40,E11)&lt;&gt;"",INDEX(J$11:J$40,E11)&lt;&gt;""),INDEX(J$11:J$40,E11)-D11,"-"))</f>
        <v>-</v>
      </c>
      <c r="G11" s="35"/>
      <c r="H11" s="36">
        <v>1</v>
      </c>
      <c r="I11" s="37"/>
      <c r="J11" s="38"/>
      <c r="K11" s="39"/>
      <c r="L11" s="40"/>
      <c r="N11" s="72" t="str" cm="1">
        <f t="array" ref="N11">IF(AND(I11&lt;&gt;"",J11&gt;0,K11="内容は変化しない作業",L11&gt;0,INDEX(C$11:C$40,L11)&lt;&gt;"",INDEX(D$11:D$40,L11)&lt;&gt;""),J11-INDEX(D$11:D$40,L11),"-")</f>
        <v>-</v>
      </c>
      <c r="O11" s="3"/>
      <c r="P11" s="73" t="s">
        <v>27</v>
      </c>
    </row>
    <row r="12" spans="1:16" x14ac:dyDescent="0.55000000000000004">
      <c r="B12" s="41">
        <v>2</v>
      </c>
      <c r="C12" s="42"/>
      <c r="D12" s="43"/>
      <c r="E12" s="34" t="str">
        <f t="shared" si="0"/>
        <v>-</v>
      </c>
      <c r="F12" s="67" t="str" cm="1">
        <f t="array" ref="F12">IF(E12="-","-",IF(AND(C12&lt;&gt;"",D12&gt;0,INDEX(K$11:K$40,E12)="内容は変化しない作業",AND(E12&lt;&gt;"-",E12&lt;&gt;""),INDEX(I$11:I$40,E12)&lt;&gt;"",INDEX(J$11:J$40,E12)&lt;&gt;""),INDEX(J$11:J$40,E12)-D12,"-"))</f>
        <v>-</v>
      </c>
      <c r="H12" s="44">
        <v>2</v>
      </c>
      <c r="I12" s="45"/>
      <c r="J12" s="46"/>
      <c r="K12" s="47"/>
      <c r="L12" s="48"/>
      <c r="N12" s="72" t="str" cm="1">
        <f t="array" ref="N12">IF(AND(I12&lt;&gt;"",J12&gt;0,K12="内容は変化しない作業",L12&gt;0,INDEX(C$11:C$40,L12)&lt;&gt;"",INDEX(D$11:D$40,L12)&lt;&gt;""),J12-INDEX(D$11:D$40,L12),"-")</f>
        <v>-</v>
      </c>
      <c r="O12" s="3"/>
      <c r="P12" s="73" t="s">
        <v>28</v>
      </c>
    </row>
    <row r="13" spans="1:16" x14ac:dyDescent="0.55000000000000004">
      <c r="B13" s="31">
        <v>3</v>
      </c>
      <c r="C13" s="42"/>
      <c r="D13" s="43"/>
      <c r="E13" s="34" t="str">
        <f t="shared" si="0"/>
        <v>-</v>
      </c>
      <c r="F13" s="67" t="str" cm="1">
        <f t="array" ref="F13">IF(E13="-","-",IF(AND(C13&lt;&gt;"",D13&gt;0,INDEX(K$11:K$40,E13)="内容は変化しない作業",AND(E13&lt;&gt;"-",E13&lt;&gt;""),INDEX(I$11:I$40,E13)&lt;&gt;"",INDEX(J$11:J$40,E13)&lt;&gt;""),INDEX(J$11:J$40,E13)-D13,"-"))</f>
        <v>-</v>
      </c>
      <c r="H13" s="49">
        <v>3</v>
      </c>
      <c r="I13" s="50"/>
      <c r="J13" s="51"/>
      <c r="K13" s="52"/>
      <c r="L13" s="53"/>
      <c r="N13" s="72" t="str" cm="1">
        <f t="array" ref="N13">IF(AND(I13&lt;&gt;"",J13&gt;0,K13="内容は変化しない作業",L13&gt;0,INDEX(C$11:C$40,L13)&lt;&gt;"",INDEX(D$11:D$40,L13)&lt;&gt;""),J13-INDEX(D$11:D$40,L13),"-")</f>
        <v>-</v>
      </c>
      <c r="O13" s="3"/>
      <c r="P13" s="73"/>
    </row>
    <row r="14" spans="1:16" x14ac:dyDescent="0.55000000000000004">
      <c r="B14" s="31">
        <v>4</v>
      </c>
      <c r="C14" s="42"/>
      <c r="D14" s="43"/>
      <c r="E14" s="34" t="str">
        <f t="shared" si="0"/>
        <v>-</v>
      </c>
      <c r="F14" s="67" t="str" cm="1">
        <f t="array" ref="F14">IF(E14="-","-",IF(AND(C14&lt;&gt;"",D14&gt;0,INDEX(K$11:K$40,E14)="内容は変化しない作業",AND(E14&lt;&gt;"-",E14&lt;&gt;""),INDEX(I$11:I$40,E14)&lt;&gt;"",INDEX(J$11:J$40,E14)&lt;&gt;""),INDEX(J$11:J$40,E14)-D14,"-"))</f>
        <v>-</v>
      </c>
      <c r="H14" s="49">
        <v>4</v>
      </c>
      <c r="I14" s="50"/>
      <c r="J14" s="51"/>
      <c r="K14" s="52"/>
      <c r="L14" s="48"/>
      <c r="N14" s="72" t="str" cm="1">
        <f t="array" ref="N14">IF(AND(I14&lt;&gt;"",J14&gt;0,K14="内容は変化しない作業",L14&gt;0,INDEX(C$11:C$40,L14)&lt;&gt;"",INDEX(D$11:D$40,L14)&lt;&gt;""),J14-INDEX(D$11:D$40,L14),"-")</f>
        <v>-</v>
      </c>
      <c r="O14" s="3"/>
    </row>
    <row r="15" spans="1:16" x14ac:dyDescent="0.55000000000000004">
      <c r="B15" s="31">
        <v>5</v>
      </c>
      <c r="C15" s="42"/>
      <c r="D15" s="43"/>
      <c r="E15" s="34" t="str">
        <f t="shared" si="0"/>
        <v>-</v>
      </c>
      <c r="F15" s="67" t="str" cm="1">
        <f t="array" ref="F15">IF(E15="-","-",IF(AND(C15&lt;&gt;"",D15&gt;0,INDEX(K$11:K$40,E15)="内容は変化しない作業",AND(E15&lt;&gt;"-",E15&lt;&gt;""),INDEX(I$11:I$40,E15)&lt;&gt;"",INDEX(J$11:J$40,E15)&lt;&gt;""),INDEX(J$11:J$40,E15)-D15,"-"))</f>
        <v>-</v>
      </c>
      <c r="H15" s="44">
        <v>5</v>
      </c>
      <c r="I15" s="45"/>
      <c r="J15" s="46"/>
      <c r="K15" s="52"/>
      <c r="L15" s="48"/>
      <c r="N15" s="72" t="str" cm="1">
        <f t="array" ref="N15">IF(AND(I15&lt;&gt;"",J15&gt;0,K15="内容は変化しない作業",L15&gt;0,INDEX(C$11:C$40,L15)&lt;&gt;"",INDEX(D$11:D$40,L15)&lt;&gt;""),J15-INDEX(D$11:D$40,L15),"-")</f>
        <v>-</v>
      </c>
      <c r="O15" s="3"/>
    </row>
    <row r="16" spans="1:16" x14ac:dyDescent="0.55000000000000004">
      <c r="B16" s="44">
        <v>6</v>
      </c>
      <c r="C16" s="54"/>
      <c r="D16" s="55"/>
      <c r="E16" s="34" t="str">
        <f t="shared" si="0"/>
        <v>-</v>
      </c>
      <c r="F16" s="67" t="str" cm="1">
        <f t="array" ref="F16">IF(E16="-","-",IF(AND(C16&lt;&gt;"",D16&gt;0,INDEX(K$11:K$40,E16)="内容は変化しない作業",AND(E16&lt;&gt;"-",E16&lt;&gt;""),INDEX(I$11:I$40,E16)&lt;&gt;"",INDEX(J$11:J$40,E16)&lt;&gt;""),INDEX(J$11:J$40,E16)-D16,"-"))</f>
        <v>-</v>
      </c>
      <c r="H16" s="49">
        <v>6</v>
      </c>
      <c r="I16" s="50"/>
      <c r="J16" s="51"/>
      <c r="K16" s="52"/>
      <c r="L16" s="48"/>
      <c r="N16" s="72" t="str" cm="1">
        <f t="array" ref="N16">IF(AND(I16&lt;&gt;"",J16&gt;0,K16="内容は変化しない作業",L16&gt;0,INDEX(C$11:C$40,L16)&lt;&gt;"",INDEX(D$11:D$40,L16)&lt;&gt;""),J16-INDEX(D$11:D$40,L16),"-")</f>
        <v>-</v>
      </c>
      <c r="O16" s="3"/>
    </row>
    <row r="17" spans="2:15" x14ac:dyDescent="0.55000000000000004">
      <c r="B17" s="31">
        <v>7</v>
      </c>
      <c r="C17" s="42"/>
      <c r="D17" s="43"/>
      <c r="E17" s="34" t="str">
        <f t="shared" si="0"/>
        <v>-</v>
      </c>
      <c r="F17" s="67" t="str" cm="1">
        <f t="array" ref="F17">IF(E17="-","-",IF(AND(C17&lt;&gt;"",D17&gt;0,INDEX(K$11:K$40,E17)="内容は変化しない作業",AND(E17&lt;&gt;"-",E17&lt;&gt;""),INDEX(I$11:I$40,E17)&lt;&gt;"",INDEX(J$11:J$40,E17)&lt;&gt;""),INDEX(J$11:J$40,E17)-D17,"-"))</f>
        <v>-</v>
      </c>
      <c r="H17" s="49">
        <v>7</v>
      </c>
      <c r="I17" s="50"/>
      <c r="J17" s="51"/>
      <c r="K17" s="52"/>
      <c r="L17" s="48"/>
      <c r="N17" s="72" t="str" cm="1">
        <f t="array" ref="N17">IF(AND(I17&lt;&gt;"",J17&gt;0,K17="内容は変化しない作業",L17&gt;0,INDEX(C$11:C$40,L17)&lt;&gt;"",INDEX(D$11:D$40,L17)&lt;&gt;""),J17-INDEX(D$11:D$40,L17),"-")</f>
        <v>-</v>
      </c>
      <c r="O17" s="3"/>
    </row>
    <row r="18" spans="2:15" x14ac:dyDescent="0.55000000000000004">
      <c r="B18" s="31">
        <v>8</v>
      </c>
      <c r="C18" s="42"/>
      <c r="D18" s="43"/>
      <c r="E18" s="34" t="str">
        <f t="shared" si="0"/>
        <v>-</v>
      </c>
      <c r="F18" s="67" t="str" cm="1">
        <f t="array" ref="F18">IF(E18="-","-",IF(AND(C18&lt;&gt;"",D18&gt;0,INDEX(K$11:K$40,E18)="内容は変化しない作業",AND(E18&lt;&gt;"-",E18&lt;&gt;""),INDEX(I$11:I$40,E18)&lt;&gt;"",INDEX(J$11:J$40,E18)&lt;&gt;""),INDEX(J$11:J$40,E18)-D18,"-"))</f>
        <v>-</v>
      </c>
      <c r="H18" s="49">
        <v>8</v>
      </c>
      <c r="I18" s="50"/>
      <c r="J18" s="51"/>
      <c r="K18" s="52"/>
      <c r="L18" s="48"/>
      <c r="N18" s="72" t="str" cm="1">
        <f t="array" ref="N18">IF(AND(I18&lt;&gt;"",J18&gt;0,K18="内容は変化しない作業",L18&gt;0,INDEX(C$11:C$40,L18)&lt;&gt;"",INDEX(D$11:D$40,L18)&lt;&gt;""),J18-INDEX(D$11:D$40,L18),"-")</f>
        <v>-</v>
      </c>
      <c r="O18" s="3"/>
    </row>
    <row r="19" spans="2:15" x14ac:dyDescent="0.55000000000000004">
      <c r="B19" s="31">
        <v>9</v>
      </c>
      <c r="C19" s="42"/>
      <c r="D19" s="43"/>
      <c r="E19" s="34" t="str">
        <f t="shared" si="0"/>
        <v>-</v>
      </c>
      <c r="F19" s="67" t="str" cm="1">
        <f t="array" ref="F19">IF(E19="-","-",IF(AND(C19&lt;&gt;"",D19&gt;0,INDEX(K$11:K$40,E19)="内容は変化しない作業",AND(E19&lt;&gt;"-",E19&lt;&gt;""),INDEX(I$11:I$40,E19)&lt;&gt;"",INDEX(J$11:J$40,E19)&lt;&gt;""),INDEX(J$11:J$40,E19)-D19,"-"))</f>
        <v>-</v>
      </c>
      <c r="H19" s="49">
        <v>9</v>
      </c>
      <c r="I19" s="50"/>
      <c r="J19" s="51"/>
      <c r="K19" s="52"/>
      <c r="L19" s="48"/>
      <c r="N19" s="72" t="str" cm="1">
        <f t="array" ref="N19">IF(AND(I19&lt;&gt;"",J19&gt;0,K19="内容は変化しない作業",L19&gt;0,INDEX(C$11:C$40,L19)&lt;&gt;"",INDEX(D$11:D$40,L19)&lt;&gt;""),J19-INDEX(D$11:D$40,L19),"-")</f>
        <v>-</v>
      </c>
      <c r="O19" s="3"/>
    </row>
    <row r="20" spans="2:15" x14ac:dyDescent="0.55000000000000004">
      <c r="B20" s="31">
        <v>10</v>
      </c>
      <c r="C20" s="42"/>
      <c r="D20" s="43"/>
      <c r="E20" s="34" t="str">
        <f t="shared" si="0"/>
        <v>-</v>
      </c>
      <c r="F20" s="67" t="str" cm="1">
        <f t="array" ref="F20">IF(E20="-","-",IF(AND(C20&lt;&gt;"",D20&gt;0,INDEX(K$11:K$40,E20)="内容は変化しない作業",AND(E20&lt;&gt;"-",E20&lt;&gt;""),INDEX(I$11:I$40,E20)&lt;&gt;"",INDEX(J$11:J$40,E20)&lt;&gt;""),INDEX(J$11:J$40,E20)-D20,"-"))</f>
        <v>-</v>
      </c>
      <c r="H20" s="49">
        <v>10</v>
      </c>
      <c r="I20" s="50"/>
      <c r="J20" s="51"/>
      <c r="K20" s="52"/>
      <c r="L20" s="48"/>
      <c r="N20" s="72" t="str" cm="1">
        <f t="array" ref="N20">IF(AND(I20&lt;&gt;"",J20&gt;0,K20="内容は変化しない作業",L20&gt;0,INDEX(C$11:C$40,L20)&lt;&gt;"",INDEX(D$11:D$40,L20)&lt;&gt;""),J20-INDEX(D$11:D$40,L20),"-")</f>
        <v>-</v>
      </c>
      <c r="O20" s="3"/>
    </row>
    <row r="21" spans="2:15" x14ac:dyDescent="0.55000000000000004">
      <c r="B21" s="31">
        <v>11</v>
      </c>
      <c r="C21" s="42"/>
      <c r="D21" s="43"/>
      <c r="E21" s="34" t="str">
        <f t="shared" si="0"/>
        <v>-</v>
      </c>
      <c r="F21" s="67" t="str" cm="1">
        <f t="array" ref="F21">IF(E21="-","-",IF(AND(C21&lt;&gt;"",D21&gt;0,INDEX(K$11:K$40,E21)="内容は変化しない作業",AND(E21&lt;&gt;"-",E21&lt;&gt;""),INDEX(I$11:I$40,E21)&lt;&gt;"",INDEX(J$11:J$40,E21)&lt;&gt;""),INDEX(J$11:J$40,E21)-D21,"-"))</f>
        <v>-</v>
      </c>
      <c r="H21" s="49">
        <v>11</v>
      </c>
      <c r="I21" s="50"/>
      <c r="J21" s="51"/>
      <c r="K21" s="52"/>
      <c r="L21" s="48"/>
      <c r="N21" s="72" t="str" cm="1">
        <f t="array" ref="N21">IF(AND(I21&lt;&gt;"",J21&gt;0,K21="内容は変化しない作業",L21&gt;0,INDEX(C$11:C$40,L21)&lt;&gt;"",INDEX(D$11:D$40,L21)&lt;&gt;""),J21-INDEX(D$11:D$40,L21),"-")</f>
        <v>-</v>
      </c>
      <c r="O21" s="3"/>
    </row>
    <row r="22" spans="2:15" x14ac:dyDescent="0.55000000000000004">
      <c r="B22" s="49">
        <v>12</v>
      </c>
      <c r="C22" s="56"/>
      <c r="D22" s="57"/>
      <c r="E22" s="34" t="str">
        <f t="shared" si="0"/>
        <v>-</v>
      </c>
      <c r="F22" s="67" t="str" cm="1">
        <f t="array" ref="F22">IF(E22="-","-",IF(AND(C22&lt;&gt;"",D22&gt;0,INDEX(K$11:K$40,E22)="内容は変化しない作業",AND(E22&lt;&gt;"-",E22&lt;&gt;""),INDEX(I$11:I$40,E22)&lt;&gt;"",INDEX(J$11:J$40,E22)&lt;&gt;""),INDEX(J$11:J$40,E22)-D22,"-"))</f>
        <v>-</v>
      </c>
      <c r="H22" s="49">
        <v>12</v>
      </c>
      <c r="I22" s="50"/>
      <c r="J22" s="51"/>
      <c r="K22" s="52"/>
      <c r="L22" s="48"/>
      <c r="N22" s="72" t="str" cm="1">
        <f t="array" ref="N22">IF(AND(I22&lt;&gt;"",J22&gt;0,K22="内容は変化しない作業",L22&gt;0,INDEX(C$11:C$40,L22)&lt;&gt;"",INDEX(D$11:D$40,L22)&lt;&gt;""),J22-INDEX(D$11:D$40,L22),"-")</f>
        <v>-</v>
      </c>
      <c r="O22" s="3"/>
    </row>
    <row r="23" spans="2:15" x14ac:dyDescent="0.55000000000000004">
      <c r="B23" s="49">
        <v>13</v>
      </c>
      <c r="C23" s="56"/>
      <c r="D23" s="57"/>
      <c r="E23" s="34" t="str">
        <f t="shared" si="0"/>
        <v>-</v>
      </c>
      <c r="F23" s="67" t="str" cm="1">
        <f t="array" ref="F23">IF(E23="-","-",IF(AND(C23&lt;&gt;"",D23&gt;0,INDEX(K$11:K$40,E23)="内容は変化しない作業",AND(E23&lt;&gt;"-",E23&lt;&gt;""),INDEX(I$11:I$40,E23)&lt;&gt;"",INDEX(J$11:J$40,E23)&lt;&gt;""),INDEX(J$11:J$40,E23)-D23,"-"))</f>
        <v>-</v>
      </c>
      <c r="H23" s="49">
        <v>13</v>
      </c>
      <c r="I23" s="50"/>
      <c r="J23" s="51"/>
      <c r="K23" s="52"/>
      <c r="L23" s="48"/>
      <c r="N23" s="72" t="str" cm="1">
        <f t="array" ref="N23">IF(AND(I23&lt;&gt;"",J23&gt;0,K23="内容は変化しない作業",L23&gt;0,INDEX(C$11:C$40,L23)&lt;&gt;"",INDEX(D$11:D$40,L23)&lt;&gt;""),J23-INDEX(D$11:D$40,L23),"-")</f>
        <v>-</v>
      </c>
      <c r="O23" s="3"/>
    </row>
    <row r="24" spans="2:15" x14ac:dyDescent="0.55000000000000004">
      <c r="B24" s="49">
        <v>14</v>
      </c>
      <c r="C24" s="56"/>
      <c r="D24" s="57"/>
      <c r="E24" s="34" t="str">
        <f t="shared" si="0"/>
        <v>-</v>
      </c>
      <c r="F24" s="67" t="str" cm="1">
        <f t="array" ref="F24">IF(E24="-","-",IF(AND(C24&lt;&gt;"",D24&gt;0,INDEX(K$11:K$40,E24)="内容は変化しない作業",AND(E24&lt;&gt;"-",E24&lt;&gt;""),INDEX(I$11:I$40,E24)&lt;&gt;"",INDEX(J$11:J$40,E24)&lt;&gt;""),INDEX(J$11:J$40,E24)-D24,"-"))</f>
        <v>-</v>
      </c>
      <c r="H24" s="49">
        <v>14</v>
      </c>
      <c r="I24" s="50"/>
      <c r="J24" s="51"/>
      <c r="K24" s="52"/>
      <c r="L24" s="48"/>
      <c r="N24" s="72" t="str" cm="1">
        <f t="array" ref="N24">IF(AND(I24&lt;&gt;"",J24&gt;0,K24="内容は変化しない作業",L24&gt;0,INDEX(C$11:C$40,L24)&lt;&gt;"",INDEX(D$11:D$40,L24)&lt;&gt;""),J24-INDEX(D$11:D$40,L24),"-")</f>
        <v>-</v>
      </c>
      <c r="O24" s="3"/>
    </row>
    <row r="25" spans="2:15" x14ac:dyDescent="0.55000000000000004">
      <c r="B25" s="49">
        <v>15</v>
      </c>
      <c r="C25" s="56"/>
      <c r="D25" s="57"/>
      <c r="E25" s="34" t="str">
        <f t="shared" si="0"/>
        <v>-</v>
      </c>
      <c r="F25" s="67" t="str" cm="1">
        <f t="array" ref="F25">IF(E25="-","-",IF(AND(C25&lt;&gt;"",D25&gt;0,INDEX(K$11:K$40,E25)="内容は変化しない作業",AND(E25&lt;&gt;"-",E25&lt;&gt;""),INDEX(I$11:I$40,E25)&lt;&gt;"",INDEX(J$11:J$40,E25)&lt;&gt;""),INDEX(J$11:J$40,E25)-D25,"-"))</f>
        <v>-</v>
      </c>
      <c r="H25" s="49">
        <v>15</v>
      </c>
      <c r="I25" s="50"/>
      <c r="J25" s="51"/>
      <c r="K25" s="52"/>
      <c r="L25" s="48"/>
      <c r="N25" s="72" t="str" cm="1">
        <f t="array" ref="N25">IF(AND(I25&lt;&gt;"",J25&gt;0,K25="内容は変化しない作業",L25&gt;0,INDEX(C$11:C$40,L25)&lt;&gt;"",INDEX(D$11:D$40,L25)&lt;&gt;""),J25-INDEX(D$11:D$40,L25),"-")</f>
        <v>-</v>
      </c>
      <c r="O25" s="3"/>
    </row>
    <row r="26" spans="2:15" x14ac:dyDescent="0.55000000000000004">
      <c r="B26" s="49">
        <v>16</v>
      </c>
      <c r="C26" s="56"/>
      <c r="D26" s="57"/>
      <c r="E26" s="34" t="str">
        <f t="shared" si="0"/>
        <v>-</v>
      </c>
      <c r="F26" s="67" t="str" cm="1">
        <f t="array" ref="F26">IF(E26="-","-",IF(AND(C26&lt;&gt;"",D26&gt;0,INDEX(K$11:K$40,E26)="内容は変化しない作業",AND(E26&lt;&gt;"-",E26&lt;&gt;""),INDEX(I$11:I$40,E26)&lt;&gt;"",INDEX(J$11:J$40,E26)&lt;&gt;""),INDEX(J$11:J$40,E26)-D26,"-"))</f>
        <v>-</v>
      </c>
      <c r="H26" s="49">
        <v>16</v>
      </c>
      <c r="I26" s="50"/>
      <c r="J26" s="51"/>
      <c r="K26" s="52"/>
      <c r="L26" s="48"/>
      <c r="N26" s="72" t="str" cm="1">
        <f t="array" ref="N26">IF(AND(I26&lt;&gt;"",J26&gt;0,K26="内容は変化しない作業",L26&gt;0,INDEX(C$11:C$40,L26)&lt;&gt;"",INDEX(D$11:D$40,L26)&lt;&gt;""),J26-INDEX(D$11:D$40,L26),"-")</f>
        <v>-</v>
      </c>
      <c r="O26" s="3"/>
    </row>
    <row r="27" spans="2:15" x14ac:dyDescent="0.55000000000000004">
      <c r="B27" s="49">
        <v>17</v>
      </c>
      <c r="C27" s="56"/>
      <c r="D27" s="57"/>
      <c r="E27" s="34" t="str">
        <f t="shared" si="0"/>
        <v>-</v>
      </c>
      <c r="F27" s="67" t="str" cm="1">
        <f t="array" ref="F27">IF(E27="-","-",IF(AND(C27&lt;&gt;"",D27&gt;0,INDEX(K$11:K$40,E27)="内容は変化しない作業",AND(E27&lt;&gt;"-",E27&lt;&gt;""),INDEX(I$11:I$40,E27)&lt;&gt;"",INDEX(J$11:J$40,E27)&lt;&gt;""),INDEX(J$11:J$40,E27)-D27,"-"))</f>
        <v>-</v>
      </c>
      <c r="H27" s="49">
        <v>17</v>
      </c>
      <c r="I27" s="50"/>
      <c r="J27" s="51"/>
      <c r="K27" s="52"/>
      <c r="L27" s="48"/>
      <c r="N27" s="72" t="str" cm="1">
        <f t="array" ref="N27">IF(AND(I27&lt;&gt;"",J27&gt;0,K27="内容は変化しない作業",L27&gt;0,INDEX(C$11:C$40,L27)&lt;&gt;"",INDEX(D$11:D$40,L27)&lt;&gt;""),J27-INDEX(D$11:D$40,L27),"-")</f>
        <v>-</v>
      </c>
      <c r="O27" s="3"/>
    </row>
    <row r="28" spans="2:15" x14ac:dyDescent="0.55000000000000004">
      <c r="B28" s="49">
        <v>18</v>
      </c>
      <c r="C28" s="56"/>
      <c r="D28" s="57"/>
      <c r="E28" s="34" t="str">
        <f t="shared" si="0"/>
        <v>-</v>
      </c>
      <c r="F28" s="67" t="str" cm="1">
        <f t="array" ref="F28">IF(E28="-","-",IF(AND(C28&lt;&gt;"",D28&gt;0,INDEX(K$11:K$40,E28)="内容は変化しない作業",AND(E28&lt;&gt;"-",E28&lt;&gt;""),INDEX(I$11:I$40,E28)&lt;&gt;"",INDEX(J$11:J$40,E28)&lt;&gt;""),INDEX(J$11:J$40,E28)-D28,"-"))</f>
        <v>-</v>
      </c>
      <c r="H28" s="49">
        <v>18</v>
      </c>
      <c r="I28" s="50"/>
      <c r="J28" s="51"/>
      <c r="K28" s="52"/>
      <c r="L28" s="48"/>
      <c r="N28" s="72" t="str" cm="1">
        <f t="array" ref="N28">IF(AND(I28&lt;&gt;"",J28&gt;0,K28="内容は変化しない作業",L28&gt;0,INDEX(C$11:C$40,L28)&lt;&gt;"",INDEX(D$11:D$40,L28)&lt;&gt;""),J28-INDEX(D$11:D$40,L28),"-")</f>
        <v>-</v>
      </c>
      <c r="O28" s="3"/>
    </row>
    <row r="29" spans="2:15" x14ac:dyDescent="0.55000000000000004">
      <c r="B29" s="49">
        <v>19</v>
      </c>
      <c r="C29" s="56"/>
      <c r="D29" s="57"/>
      <c r="E29" s="34" t="str">
        <f t="shared" si="0"/>
        <v>-</v>
      </c>
      <c r="F29" s="67" t="str" cm="1">
        <f t="array" ref="F29">IF(E29="-","-",IF(AND(C29&lt;&gt;"",D29&gt;0,INDEX(K$11:K$40,E29)="内容は変化しない作業",AND(E29&lt;&gt;"-",E29&lt;&gt;""),INDEX(I$11:I$40,E29)&lt;&gt;"",INDEX(J$11:J$40,E29)&lt;&gt;""),INDEX(J$11:J$40,E29)-D29,"-"))</f>
        <v>-</v>
      </c>
      <c r="H29" s="49">
        <v>19</v>
      </c>
      <c r="I29" s="50"/>
      <c r="J29" s="51"/>
      <c r="K29" s="52"/>
      <c r="L29" s="48"/>
      <c r="N29" s="72" t="str" cm="1">
        <f t="array" ref="N29">IF(AND(I29&lt;&gt;"",J29&gt;0,K29="内容は変化しない作業",L29&gt;0,INDEX(C$11:C$40,L29)&lt;&gt;"",INDEX(D$11:D$40,L29)&lt;&gt;""),J29-INDEX(D$11:D$40,L29),"-")</f>
        <v>-</v>
      </c>
      <c r="O29" s="3"/>
    </row>
    <row r="30" spans="2:15" x14ac:dyDescent="0.55000000000000004">
      <c r="B30" s="49">
        <v>20</v>
      </c>
      <c r="C30" s="56"/>
      <c r="D30" s="57"/>
      <c r="E30" s="34" t="str">
        <f t="shared" si="0"/>
        <v>-</v>
      </c>
      <c r="F30" s="67" t="str" cm="1">
        <f t="array" ref="F30">IF(E30="-","-",IF(AND(C30&lt;&gt;"",D30&gt;0,INDEX(K$11:K$40,E30)="内容は変化しない作業",AND(E30&lt;&gt;"-",E30&lt;&gt;""),INDEX(I$11:I$40,E30)&lt;&gt;"",INDEX(J$11:J$40,E30)&lt;&gt;""),INDEX(J$11:J$40,E30)-D30,"-"))</f>
        <v>-</v>
      </c>
      <c r="H30" s="49">
        <v>20</v>
      </c>
      <c r="I30" s="50"/>
      <c r="J30" s="51"/>
      <c r="K30" s="52"/>
      <c r="L30" s="48"/>
      <c r="N30" s="72" t="str" cm="1">
        <f t="array" ref="N30">IF(AND(I30&lt;&gt;"",J30&gt;0,K30="内容は変化しない作業",L30&gt;0,INDEX(C$11:C$40,L30)&lt;&gt;"",INDEX(D$11:D$40,L30)&lt;&gt;""),J30-INDEX(D$11:D$40,L30),"-")</f>
        <v>-</v>
      </c>
      <c r="O30" s="3"/>
    </row>
    <row r="31" spans="2:15" x14ac:dyDescent="0.55000000000000004">
      <c r="B31" s="49">
        <v>21</v>
      </c>
      <c r="C31" s="56"/>
      <c r="D31" s="57"/>
      <c r="E31" s="34" t="str">
        <f t="shared" si="0"/>
        <v>-</v>
      </c>
      <c r="F31" s="67" t="str" cm="1">
        <f t="array" ref="F31">IF(E31="-","-",IF(AND(C31&lt;&gt;"",D31&gt;0,INDEX(K$11:K$40,E31)="内容は変化しない作業",AND(E31&lt;&gt;"-",E31&lt;&gt;""),INDEX(I$11:I$40,E31)&lt;&gt;"",INDEX(J$11:J$40,E31)&lt;&gt;""),INDEX(J$11:J$40,E31)-D31,"-"))</f>
        <v>-</v>
      </c>
      <c r="H31" s="49">
        <v>21</v>
      </c>
      <c r="I31" s="50"/>
      <c r="J31" s="51"/>
      <c r="K31" s="52"/>
      <c r="L31" s="48"/>
      <c r="N31" s="72" t="str" cm="1">
        <f t="array" ref="N31">IF(AND(I31&lt;&gt;"",J31&gt;0,K31="内容は変化しない作業",L31&gt;0,INDEX(C$11:C$40,L31)&lt;&gt;"",INDEX(D$11:D$40,L31)&lt;&gt;""),J31-INDEX(D$11:D$40,L31),"-")</f>
        <v>-</v>
      </c>
      <c r="O31" s="3"/>
    </row>
    <row r="32" spans="2:15" x14ac:dyDescent="0.55000000000000004">
      <c r="B32" s="49">
        <v>22</v>
      </c>
      <c r="C32" s="56"/>
      <c r="D32" s="57"/>
      <c r="E32" s="34" t="str">
        <f t="shared" si="0"/>
        <v>-</v>
      </c>
      <c r="F32" s="67" t="str" cm="1">
        <f t="array" ref="F32">IF(E32="-","-",IF(AND(C32&lt;&gt;"",D32&gt;0,INDEX(K$11:K$40,E32)="内容は変化しない作業",AND(E32&lt;&gt;"-",E32&lt;&gt;""),INDEX(I$11:I$40,E32)&lt;&gt;"",INDEX(J$11:J$40,E32)&lt;&gt;""),INDEX(J$11:J$40,E32)-D32,"-"))</f>
        <v>-</v>
      </c>
      <c r="H32" s="49">
        <v>22</v>
      </c>
      <c r="I32" s="50"/>
      <c r="J32" s="51"/>
      <c r="K32" s="52"/>
      <c r="L32" s="48"/>
      <c r="N32" s="72" t="str" cm="1">
        <f t="array" ref="N32">IF(AND(I32&lt;&gt;"",J32&gt;0,K32="内容は変化しない作業",L32&gt;0,INDEX(C$11:C$40,L32)&lt;&gt;"",INDEX(D$11:D$40,L32)&lt;&gt;""),J32-INDEX(D$11:D$40,L32),"-")</f>
        <v>-</v>
      </c>
      <c r="O32" s="3"/>
    </row>
    <row r="33" spans="2:15" x14ac:dyDescent="0.55000000000000004">
      <c r="B33" s="49">
        <v>23</v>
      </c>
      <c r="C33" s="56"/>
      <c r="D33" s="57"/>
      <c r="E33" s="34" t="str">
        <f t="shared" si="0"/>
        <v>-</v>
      </c>
      <c r="F33" s="67" t="str" cm="1">
        <f t="array" ref="F33">IF(E33="-","-",IF(AND(C33&lt;&gt;"",D33&gt;0,INDEX(K$11:K$40,E33)="内容は変化しない作業",AND(E33&lt;&gt;"-",E33&lt;&gt;""),INDEX(I$11:I$40,E33)&lt;&gt;"",INDEX(J$11:J$40,E33)&lt;&gt;""),INDEX(J$11:J$40,E33)-D33,"-"))</f>
        <v>-</v>
      </c>
      <c r="H33" s="49">
        <v>23</v>
      </c>
      <c r="I33" s="50"/>
      <c r="J33" s="51"/>
      <c r="K33" s="52"/>
      <c r="L33" s="48"/>
      <c r="N33" s="72" t="str" cm="1">
        <f t="array" ref="N33">IF(AND(I33&lt;&gt;"",J33&gt;0,K33="内容は変化しない作業",L33&gt;0,INDEX(C$11:C$40,L33)&lt;&gt;"",INDEX(D$11:D$40,L33)&lt;&gt;""),J33-INDEX(D$11:D$40,L33),"-")</f>
        <v>-</v>
      </c>
      <c r="O33" s="3"/>
    </row>
    <row r="34" spans="2:15" x14ac:dyDescent="0.55000000000000004">
      <c r="B34" s="49">
        <v>24</v>
      </c>
      <c r="C34" s="56"/>
      <c r="D34" s="57"/>
      <c r="E34" s="34" t="str">
        <f t="shared" si="0"/>
        <v>-</v>
      </c>
      <c r="F34" s="67" t="str" cm="1">
        <f t="array" ref="F34">IF(E34="-","-",IF(AND(C34&lt;&gt;"",D34&gt;0,INDEX(K$11:K$40,E34)="内容は変化しない作業",AND(E34&lt;&gt;"-",E34&lt;&gt;""),INDEX(I$11:I$40,E34)&lt;&gt;"",INDEX(J$11:J$40,E34)&lt;&gt;""),INDEX(J$11:J$40,E34)-D34,"-"))</f>
        <v>-</v>
      </c>
      <c r="H34" s="49">
        <v>24</v>
      </c>
      <c r="I34" s="50"/>
      <c r="J34" s="51"/>
      <c r="K34" s="52"/>
      <c r="L34" s="48"/>
      <c r="N34" s="72" t="str" cm="1">
        <f t="array" ref="N34">IF(AND(I34&lt;&gt;"",J34&gt;0,K34="内容は変化しない作業",L34&gt;0,INDEX(C$11:C$40,L34)&lt;&gt;"",INDEX(D$11:D$40,L34)&lt;&gt;""),J34-INDEX(D$11:D$40,L34),"-")</f>
        <v>-</v>
      </c>
      <c r="O34" s="3"/>
    </row>
    <row r="35" spans="2:15" x14ac:dyDescent="0.55000000000000004">
      <c r="B35" s="49">
        <v>25</v>
      </c>
      <c r="C35" s="56"/>
      <c r="D35" s="57"/>
      <c r="E35" s="34" t="str">
        <f t="shared" si="0"/>
        <v>-</v>
      </c>
      <c r="F35" s="67" t="str" cm="1">
        <f t="array" ref="F35">IF(E35="-","-",IF(AND(C35&lt;&gt;"",D35&gt;0,INDEX(K$11:K$40,E35)="内容は変化しない作業",AND(E35&lt;&gt;"-",E35&lt;&gt;""),INDEX(I$11:I$40,E35)&lt;&gt;"",INDEX(J$11:J$40,E35)&lt;&gt;""),INDEX(J$11:J$40,E35)-D35,"-"))</f>
        <v>-</v>
      </c>
      <c r="H35" s="49">
        <v>25</v>
      </c>
      <c r="I35" s="50"/>
      <c r="J35" s="51"/>
      <c r="K35" s="52"/>
      <c r="L35" s="48"/>
      <c r="N35" s="72" t="str" cm="1">
        <f t="array" ref="N35">IF(AND(I35&lt;&gt;"",J35&gt;0,K35="内容は変化しない作業",L35&gt;0,INDEX(C$11:C$40,L35)&lt;&gt;"",INDEX(D$11:D$40,L35)&lt;&gt;""),J35-INDEX(D$11:D$40,L35),"-")</f>
        <v>-</v>
      </c>
      <c r="O35" s="3"/>
    </row>
    <row r="36" spans="2:15" x14ac:dyDescent="0.55000000000000004">
      <c r="B36" s="49">
        <v>26</v>
      </c>
      <c r="C36" s="56"/>
      <c r="D36" s="57"/>
      <c r="E36" s="34" t="str">
        <f t="shared" si="0"/>
        <v>-</v>
      </c>
      <c r="F36" s="67" t="str" cm="1">
        <f t="array" ref="F36">IF(E36="-","-",IF(AND(C36&lt;&gt;"",D36&gt;0,INDEX(K$11:K$40,E36)="内容は変化しない作業",AND(E36&lt;&gt;"-",E36&lt;&gt;""),INDEX(I$11:I$40,E36)&lt;&gt;"",INDEX(J$11:J$40,E36)&lt;&gt;""),INDEX(J$11:J$40,E36)-D36,"-"))</f>
        <v>-</v>
      </c>
      <c r="H36" s="49">
        <v>26</v>
      </c>
      <c r="I36" s="50"/>
      <c r="J36" s="51"/>
      <c r="K36" s="52"/>
      <c r="L36" s="48"/>
      <c r="N36" s="72" t="str" cm="1">
        <f t="array" ref="N36">IF(AND(I36&lt;&gt;"",J36&gt;0,K36="内容は変化しない作業",L36&gt;0,INDEX(C$11:C$40,L36)&lt;&gt;"",INDEX(D$11:D$40,L36)&lt;&gt;""),J36-INDEX(D$11:D$40,L36),"-")</f>
        <v>-</v>
      </c>
      <c r="O36" s="3"/>
    </row>
    <row r="37" spans="2:15" x14ac:dyDescent="0.55000000000000004">
      <c r="B37" s="49">
        <v>27</v>
      </c>
      <c r="C37" s="56"/>
      <c r="D37" s="57"/>
      <c r="E37" s="34" t="str">
        <f t="shared" si="0"/>
        <v>-</v>
      </c>
      <c r="F37" s="67" t="str" cm="1">
        <f t="array" ref="F37">IF(E37="-","-",IF(AND(C37&lt;&gt;"",D37&gt;0,INDEX(K$11:K$40,E37)="内容は変化しない作業",AND(E37&lt;&gt;"-",E37&lt;&gt;""),INDEX(I$11:I$40,E37)&lt;&gt;"",INDEX(J$11:J$40,E37)&lt;&gt;""),INDEX(J$11:J$40,E37)-D37,"-"))</f>
        <v>-</v>
      </c>
      <c r="H37" s="49">
        <v>27</v>
      </c>
      <c r="I37" s="50"/>
      <c r="J37" s="51"/>
      <c r="K37" s="52"/>
      <c r="L37" s="48"/>
      <c r="N37" s="72" t="str" cm="1">
        <f t="array" ref="N37">IF(AND(I37&lt;&gt;"",J37&gt;0,K37="内容は変化しない作業",L37&gt;0,INDEX(C$11:C$40,L37)&lt;&gt;"",INDEX(D$11:D$40,L37)&lt;&gt;""),J37-INDEX(D$11:D$40,L37),"-")</f>
        <v>-</v>
      </c>
      <c r="O37" s="3"/>
    </row>
    <row r="38" spans="2:15" x14ac:dyDescent="0.55000000000000004">
      <c r="B38" s="49">
        <v>28</v>
      </c>
      <c r="C38" s="56"/>
      <c r="D38" s="57"/>
      <c r="E38" s="34" t="str">
        <f t="shared" si="0"/>
        <v>-</v>
      </c>
      <c r="F38" s="67" t="str" cm="1">
        <f t="array" ref="F38">IF(E38="-","-",IF(AND(C38&lt;&gt;"",D38&gt;0,INDEX(K$11:K$40,E38)="内容は変化しない作業",AND(E38&lt;&gt;"-",E38&lt;&gt;""),INDEX(I$11:I$40,E38)&lt;&gt;"",INDEX(J$11:J$40,E38)&lt;&gt;""),INDEX(J$11:J$40,E38)-D38,"-"))</f>
        <v>-</v>
      </c>
      <c r="H38" s="49">
        <v>28</v>
      </c>
      <c r="I38" s="50"/>
      <c r="J38" s="51"/>
      <c r="K38" s="52"/>
      <c r="L38" s="48"/>
      <c r="N38" s="72" t="str" cm="1">
        <f t="array" ref="N38">IF(AND(I38&lt;&gt;"",J38&gt;0,K38="内容は変化しない作業",L38&gt;0,INDEX(C$11:C$40,L38)&lt;&gt;"",INDEX(D$11:D$40,L38)&lt;&gt;""),J38-INDEX(D$11:D$40,L38),"-")</f>
        <v>-</v>
      </c>
      <c r="O38" s="3"/>
    </row>
    <row r="39" spans="2:15" x14ac:dyDescent="0.55000000000000004">
      <c r="B39" s="49">
        <v>29</v>
      </c>
      <c r="C39" s="56"/>
      <c r="D39" s="57"/>
      <c r="E39" s="34" t="str">
        <f t="shared" si="0"/>
        <v>-</v>
      </c>
      <c r="F39" s="67" t="str" cm="1">
        <f t="array" ref="F39">IF(E39="-","-",IF(AND(C39&lt;&gt;"",D39&gt;0,INDEX(K$11:K$40,E39)="内容は変化しない作業",AND(E39&lt;&gt;"-",E39&lt;&gt;""),INDEX(I$11:I$40,E39)&lt;&gt;"",INDEX(J$11:J$40,E39)&lt;&gt;""),INDEX(J$11:J$40,E39)-D39,"-"))</f>
        <v>-</v>
      </c>
      <c r="H39" s="49">
        <v>29</v>
      </c>
      <c r="I39" s="50"/>
      <c r="J39" s="51"/>
      <c r="K39" s="52"/>
      <c r="L39" s="48"/>
      <c r="N39" s="72" t="str" cm="1">
        <f t="array" ref="N39">IF(AND(I39&lt;&gt;"",J39&gt;0,K39="内容は変化しない作業",L39&gt;0,INDEX(C$11:C$40,L39)&lt;&gt;"",INDEX(D$11:D$40,L39)&lt;&gt;""),J39-INDEX(D$11:D$40,L39),"-")</f>
        <v>-</v>
      </c>
      <c r="O39" s="3"/>
    </row>
    <row r="40" spans="2:15" ht="18.5" thickBot="1" x14ac:dyDescent="0.6">
      <c r="B40" s="49">
        <v>30</v>
      </c>
      <c r="C40" s="58"/>
      <c r="D40" s="59"/>
      <c r="E40" s="34" t="str">
        <f t="shared" si="0"/>
        <v>-</v>
      </c>
      <c r="F40" s="67" t="str" cm="1">
        <f t="array" ref="F40">IF(E40="-","-",IF(AND(C40&lt;&gt;"",D40&gt;0,INDEX(K$11:K$40,E40)="内容は変化しない作業",AND(E40&lt;&gt;"-",E40&lt;&gt;""),INDEX(I$11:I$40,E40)&lt;&gt;"",INDEX(J$11:J$40,E40)&lt;&gt;""),INDEX(J$11:J$40,E40)-D40,"-"))</f>
        <v>-</v>
      </c>
      <c r="H40" s="49">
        <v>30</v>
      </c>
      <c r="I40" s="60"/>
      <c r="J40" s="61"/>
      <c r="K40" s="62"/>
      <c r="L40" s="63"/>
      <c r="N40" s="72" t="str" cm="1">
        <f t="array" ref="N40">IF(AND(I40&lt;&gt;"",J40&gt;0,K40="内容は変化しない作業",L40&gt;0,INDEX(C$11:C$40,L40)&lt;&gt;"",INDEX(D$11:D$40,L40)&lt;&gt;""),J40-INDEX(D$11:D$40,L40),"-")</f>
        <v>-</v>
      </c>
      <c r="O40" s="3"/>
    </row>
    <row r="41" spans="2:15" x14ac:dyDescent="0.55000000000000004">
      <c r="B41" s="71"/>
      <c r="C41" s="71"/>
      <c r="D41" s="71"/>
      <c r="E41" s="71"/>
      <c r="F41" s="71"/>
      <c r="G41" s="71"/>
      <c r="H41" s="71"/>
      <c r="I41" s="71"/>
      <c r="J41" s="71"/>
      <c r="K41" s="71"/>
      <c r="L41" s="71"/>
      <c r="M41" s="71"/>
      <c r="N41" s="71"/>
    </row>
    <row r="42" spans="2:15" x14ac:dyDescent="0.55000000000000004">
      <c r="D42" s="71"/>
      <c r="E42" s="71"/>
      <c r="F42" s="71"/>
      <c r="J42" s="35"/>
      <c r="N42" s="70"/>
    </row>
  </sheetData>
  <sheetProtection algorithmName="SHA-512" hashValue="bQ4dK3GCJWmqrpp/q9PRLnBelyPc/MHZbMJFX8zq1G9a7j2lq7k1jhVlu7lWDKOCPwYCkBTdnU+H++TR+O/ARw==" saltValue="LV1ML2bmrNVzscNryd0Dgg==" spinCount="100000" sheet="1" objects="1" scenarios="1"/>
  <phoneticPr fontId="1"/>
  <conditionalFormatting sqref="B11:D40">
    <cfRule type="expression" dxfId="436" priority="11">
      <formula>AND($C11&lt;&gt;"",$D11&lt;&gt;"",$E11="-")</formula>
    </cfRule>
  </conditionalFormatting>
  <conditionalFormatting sqref="C11:D40">
    <cfRule type="expression" dxfId="435" priority="5">
      <formula>$D11=""</formula>
    </cfRule>
    <cfRule type="expression" dxfId="434" priority="6">
      <formula>$C11=""</formula>
    </cfRule>
  </conditionalFormatting>
  <conditionalFormatting sqref="H11:H40">
    <cfRule type="expression" dxfId="433" priority="2">
      <formula>OR($I11="",$J11="")</formula>
    </cfRule>
  </conditionalFormatting>
  <conditionalFormatting sqref="H11:K40">
    <cfRule type="expression" dxfId="432" priority="8">
      <formula>OR($K11="新たに追加される作業",AND($K11="内容は変化しない作業",$I11&lt;&gt;"",$J11&lt;&gt;"",$L11&lt;&gt;"",$N11="-"),AND($I11&lt;&gt;"",$J11&lt;&gt;"",$K12&lt;&gt;"",$N11="-"))</formula>
    </cfRule>
  </conditionalFormatting>
  <conditionalFormatting sqref="I11:K40">
    <cfRule type="expression" dxfId="431" priority="3">
      <formula>$J11=""</formula>
    </cfRule>
    <cfRule type="expression" dxfId="430" priority="4">
      <formula>$I11=""</formula>
    </cfRule>
  </conditionalFormatting>
  <conditionalFormatting sqref="L11:L40">
    <cfRule type="expression" dxfId="429" priority="1">
      <formula>AND(N11="-",L11&lt;&gt;"")</formula>
    </cfRule>
    <cfRule type="expression" dxfId="428" priority="9">
      <formula>AND(L11&lt;&gt;"",K11="内容は変化しない作業",N11&lt;&gt;"-")</formula>
    </cfRule>
    <cfRule type="expression" dxfId="427" priority="10">
      <formula>K11="内容は変化しない作業"</formula>
    </cfRule>
  </conditionalFormatting>
  <dataValidations count="3">
    <dataValidation type="list" allowBlank="1" showInputMessage="1" showErrorMessage="1" sqref="K11:K40" xr:uid="{852209EA-AFCC-4B09-AF80-1874C90FB1F7}">
      <formula1>$P$11:$P$13</formula1>
    </dataValidation>
    <dataValidation type="whole" operator="greaterThanOrEqual" allowBlank="1" showInputMessage="1" showErrorMessage="1" sqref="D11:D40 J11:J40" xr:uid="{2D945BBD-5B84-4C6D-AF5E-FD976487E882}">
      <formula1>1</formula1>
    </dataValidation>
    <dataValidation type="whole" allowBlank="1" showInputMessage="1" showErrorMessage="1" sqref="L11:L40" xr:uid="{1671D160-A804-4707-830D-EF2DAC185995}">
      <formula1>1</formula1>
      <formula2>30</formula2>
    </dataValidation>
  </dataValidations>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3C25-CE91-43B3-81D4-94C5DC5859D4}">
  <sheetPr>
    <tabColor rgb="FF92D050"/>
  </sheetPr>
  <dimension ref="A1:X93"/>
  <sheetViews>
    <sheetView showGridLines="0" zoomScale="80" zoomScaleNormal="80" workbookViewId="0">
      <selection activeCell="O95" sqref="O95"/>
    </sheetView>
  </sheetViews>
  <sheetFormatPr defaultRowHeight="18" outlineLevelRow="1" x14ac:dyDescent="0.55000000000000004"/>
  <cols>
    <col min="1" max="1" width="1.58203125" customWidth="1"/>
    <col min="2" max="2" width="1.08203125" customWidth="1"/>
    <col min="3" max="3" width="18.58203125" customWidth="1"/>
    <col min="4" max="4" width="1.08203125" customWidth="1"/>
    <col min="5" max="5" width="2.5" customWidth="1"/>
    <col min="6" max="6" width="1.08203125" customWidth="1"/>
    <col min="7" max="7" width="18.58203125" customWidth="1"/>
    <col min="8" max="8" width="1.08203125" customWidth="1"/>
    <col min="9" max="9" width="2.5" customWidth="1"/>
    <col min="10" max="10" width="1.08203125" customWidth="1"/>
    <col min="11" max="11" width="18.58203125" customWidth="1"/>
    <col min="12" max="12" width="1.08203125" customWidth="1"/>
    <col min="13" max="13" width="2.5" customWidth="1"/>
    <col min="14" max="14" width="1.08203125" customWidth="1"/>
    <col min="15" max="15" width="18.58203125" customWidth="1"/>
    <col min="16" max="16" width="1.08203125" customWidth="1"/>
    <col min="17" max="17" width="2.5" customWidth="1"/>
    <col min="18" max="18" width="1.08203125" customWidth="1"/>
    <col min="19" max="19" width="18.58203125" customWidth="1"/>
    <col min="20" max="20" width="1.08203125" customWidth="1"/>
    <col min="21" max="21" width="2.5" customWidth="1"/>
    <col min="22" max="22" width="2.08203125" customWidth="1"/>
    <col min="23" max="23" width="4.58203125" customWidth="1"/>
    <col min="24" max="24" width="13.5" style="97" customWidth="1"/>
  </cols>
  <sheetData>
    <row r="1" spans="1:24" ht="24" customHeight="1" x14ac:dyDescent="0.55000000000000004">
      <c r="A1" s="106"/>
      <c r="B1" s="1" t="s">
        <v>73</v>
      </c>
      <c r="C1" s="1"/>
      <c r="D1" s="1"/>
      <c r="E1" s="1"/>
      <c r="F1" s="1"/>
      <c r="G1" s="1"/>
      <c r="H1" s="1"/>
      <c r="I1" s="1"/>
      <c r="J1" s="1"/>
      <c r="K1" s="1"/>
      <c r="L1" s="1"/>
      <c r="M1" s="1"/>
      <c r="N1" s="106"/>
      <c r="O1" s="106"/>
      <c r="P1" s="106"/>
      <c r="Q1" s="106"/>
      <c r="R1" s="106"/>
      <c r="S1" s="106"/>
      <c r="T1" s="106"/>
      <c r="U1" s="106"/>
      <c r="V1" s="106"/>
      <c r="W1" s="106"/>
      <c r="X1" s="106"/>
    </row>
    <row r="2" spans="1:24" ht="14.15" customHeight="1" thickBot="1" x14ac:dyDescent="0.6"/>
    <row r="3" spans="1:24" ht="18" customHeight="1" thickBot="1" x14ac:dyDescent="0.6">
      <c r="O3" s="343" t="s">
        <v>29</v>
      </c>
      <c r="P3" s="343"/>
      <c r="Q3" s="343"/>
      <c r="R3" s="344"/>
      <c r="S3" s="8">
        <f>'（別紙１）省力化計算シート'!M3</f>
        <v>0</v>
      </c>
    </row>
    <row r="4" spans="1:24" ht="6" customHeight="1" x14ac:dyDescent="0.55000000000000004">
      <c r="S4" s="64"/>
    </row>
    <row r="5" spans="1:24" x14ac:dyDescent="0.55000000000000004">
      <c r="B5" s="11"/>
      <c r="C5" s="10" t="s">
        <v>30</v>
      </c>
      <c r="D5" s="11"/>
      <c r="E5" s="11"/>
      <c r="F5" s="11"/>
      <c r="G5" s="10"/>
      <c r="H5" s="11"/>
      <c r="I5" s="11"/>
      <c r="J5" s="11"/>
      <c r="K5" s="10"/>
      <c r="L5" s="11"/>
      <c r="M5" s="11"/>
      <c r="N5" s="11"/>
      <c r="O5" s="345" t="s">
        <v>31</v>
      </c>
      <c r="P5" s="346"/>
      <c r="Q5" s="346"/>
      <c r="R5" s="74"/>
      <c r="S5" s="75">
        <f>'（別紙１）省力化計算シート'!D3</f>
        <v>0</v>
      </c>
      <c r="T5" s="347" t="s">
        <v>10</v>
      </c>
      <c r="U5" s="348"/>
      <c r="V5" s="76"/>
      <c r="W5" s="76"/>
    </row>
    <row r="6" spans="1:24" ht="7.5" customHeight="1" x14ac:dyDescent="0.55000000000000004">
      <c r="C6" s="77"/>
      <c r="G6" s="77"/>
      <c r="K6" s="77"/>
      <c r="O6" s="77"/>
      <c r="S6" s="77"/>
    </row>
    <row r="7" spans="1:24" ht="7.5" customHeight="1" thickBot="1" x14ac:dyDescent="0.6">
      <c r="B7" s="78"/>
      <c r="C7" s="79"/>
      <c r="D7" s="79"/>
      <c r="E7" s="79"/>
      <c r="F7" s="79"/>
      <c r="G7" s="79"/>
      <c r="H7" s="79"/>
      <c r="I7" s="79"/>
      <c r="J7" s="79"/>
      <c r="K7" s="79"/>
      <c r="L7" s="79"/>
      <c r="M7" s="79"/>
      <c r="N7" s="79"/>
      <c r="O7" s="79"/>
      <c r="P7" s="79"/>
      <c r="Q7" s="79"/>
      <c r="R7" s="79"/>
      <c r="S7" s="79"/>
      <c r="T7" s="79"/>
      <c r="U7" s="80"/>
    </row>
    <row r="8" spans="1:24" ht="18" customHeight="1" x14ac:dyDescent="0.55000000000000004">
      <c r="B8" s="81"/>
      <c r="C8" s="82">
        <f>'（別紙１）省力化計算シート'!C11</f>
        <v>0</v>
      </c>
      <c r="E8" s="349" t="s">
        <v>32</v>
      </c>
      <c r="G8" s="82">
        <f>'（別紙１）省力化計算シート'!C12</f>
        <v>0</v>
      </c>
      <c r="I8" s="349" t="s">
        <v>32</v>
      </c>
      <c r="K8" s="82">
        <f>'（別紙１）省力化計算シート'!C13</f>
        <v>0</v>
      </c>
      <c r="M8" s="349" t="s">
        <v>32</v>
      </c>
      <c r="O8" s="82">
        <f>'（別紙１）省力化計算シート'!C14</f>
        <v>0</v>
      </c>
      <c r="Q8" s="349" t="s">
        <v>32</v>
      </c>
      <c r="S8" s="82">
        <f>'（別紙１）省力化計算シート'!C15</f>
        <v>0</v>
      </c>
      <c r="U8" s="350" t="s">
        <v>32</v>
      </c>
      <c r="X8" s="351" t="s">
        <v>33</v>
      </c>
    </row>
    <row r="9" spans="1:24" ht="18" customHeight="1" thickBot="1" x14ac:dyDescent="0.6">
      <c r="B9" s="81"/>
      <c r="C9" s="83" t="str">
        <f>IF('（別紙１）省力化計算シート'!D11="","",IF(OR('（別紙１）省力化計算シート'!F11="-",'（別紙１）省力化計算シート'!F11=0),'（別紙１）省力化計算シート'!D11&amp;"分",'（別紙１）省力化計算シート'!D11&amp;"分"&amp;"　(→"&amp;'（別紙１）省力化計算シート'!D11+'（別紙１）省力化計算シート'!F11&amp;"分）"))</f>
        <v/>
      </c>
      <c r="E9" s="349"/>
      <c r="G9" s="83" t="str">
        <f>IF('（別紙１）省力化計算シート'!D12="","",IF(OR('（別紙１）省力化計算シート'!F12="-",'（別紙１）省力化計算シート'!F12=0),'（別紙１）省力化計算シート'!D12&amp;"分",'（別紙１）省力化計算シート'!D12&amp;"分"&amp;"　(→"&amp;'（別紙１）省力化計算シート'!D12+'（別紙１）省力化計算シート'!F12&amp;"分）"))</f>
        <v/>
      </c>
      <c r="I9" s="349"/>
      <c r="K9" s="83" t="str">
        <f>IF('（別紙１）省力化計算シート'!D13="","",IF(OR('（別紙１）省力化計算シート'!F13="-",'（別紙１）省力化計算シート'!F13=0),'（別紙１）省力化計算シート'!D13&amp;"分",'（別紙１）省力化計算シート'!D13&amp;"分"&amp;"　(→"&amp;'（別紙１）省力化計算シート'!D13+'（別紙１）省力化計算シート'!F13&amp;"分）"))</f>
        <v/>
      </c>
      <c r="M9" s="349"/>
      <c r="O9" s="83" t="str">
        <f>IF('（別紙１）省力化計算シート'!D14="","",IF(OR('（別紙１）省力化計算シート'!F14="-",'（別紙１）省力化計算シート'!F14=0),'（別紙１）省力化計算シート'!D14&amp;"分",'（別紙１）省力化計算シート'!D14&amp;"分"&amp;"　(→"&amp;'（別紙１）省力化計算シート'!D14+'（別紙１）省力化計算シート'!F14&amp;"分）"))</f>
        <v/>
      </c>
      <c r="Q9" s="349"/>
      <c r="S9" s="83" t="str">
        <f>IF('（別紙１）省力化計算シート'!D15="","",IF(OR('（別紙１）省力化計算シート'!F15="-",'（別紙１）省力化計算シート'!F15=0),'（別紙１）省力化計算シート'!D15&amp;"分",'（別紙１）省力化計算シート'!D15&amp;"分"&amp;"　(→"&amp;'（別紙１）省力化計算シート'!D15+'（別紙１）省力化計算シート'!F15&amp;"分）"))</f>
        <v/>
      </c>
      <c r="U9" s="350"/>
      <c r="X9" s="352"/>
    </row>
    <row r="10" spans="1:24" ht="15" customHeight="1" x14ac:dyDescent="0.55000000000000004">
      <c r="B10" s="81"/>
      <c r="C10" s="357"/>
      <c r="G10" s="357"/>
      <c r="K10" s="357"/>
      <c r="O10" s="357"/>
      <c r="S10" s="357"/>
      <c r="U10" s="84"/>
      <c r="X10" s="98"/>
    </row>
    <row r="11" spans="1:24" ht="15" customHeight="1" x14ac:dyDescent="0.55000000000000004">
      <c r="B11" s="81"/>
      <c r="C11" s="357"/>
      <c r="G11" s="357"/>
      <c r="K11" s="357"/>
      <c r="O11" s="357"/>
      <c r="S11" s="357"/>
      <c r="U11" s="84"/>
      <c r="X11" s="99" t="s">
        <v>34</v>
      </c>
    </row>
    <row r="12" spans="1:24" ht="7.5" customHeight="1" x14ac:dyDescent="0.55000000000000004">
      <c r="B12" s="85"/>
      <c r="C12" s="65"/>
      <c r="D12" s="65"/>
      <c r="E12" s="65"/>
      <c r="F12" s="65"/>
      <c r="G12" s="65"/>
      <c r="H12" s="65"/>
      <c r="I12" s="65"/>
      <c r="J12" s="65"/>
      <c r="K12" s="65"/>
      <c r="L12" s="65"/>
      <c r="M12" s="65"/>
      <c r="N12" s="65"/>
      <c r="O12" s="65"/>
      <c r="P12" s="65"/>
      <c r="Q12" s="65"/>
      <c r="R12" s="65"/>
      <c r="S12" s="65"/>
      <c r="T12" s="65"/>
      <c r="U12" s="86"/>
      <c r="X12" s="100"/>
    </row>
    <row r="13" spans="1:24" ht="7.5" customHeight="1" x14ac:dyDescent="0.55000000000000004">
      <c r="X13" s="100"/>
    </row>
    <row r="14" spans="1:24" ht="7.5" customHeight="1" thickBot="1" x14ac:dyDescent="0.6">
      <c r="B14" s="87"/>
      <c r="C14" s="79"/>
      <c r="D14" s="79"/>
      <c r="E14" s="79"/>
      <c r="F14" s="79"/>
      <c r="G14" s="79"/>
      <c r="H14" s="79"/>
      <c r="I14" s="79"/>
      <c r="J14" s="79"/>
      <c r="K14" s="79"/>
      <c r="L14" s="79"/>
      <c r="M14" s="79"/>
      <c r="N14" s="79"/>
      <c r="O14" s="79"/>
      <c r="P14" s="79"/>
      <c r="Q14" s="79"/>
      <c r="R14" s="79"/>
      <c r="S14" s="79"/>
      <c r="T14" s="79"/>
      <c r="U14" s="80"/>
      <c r="X14" s="100"/>
    </row>
    <row r="15" spans="1:24" ht="18" customHeight="1" x14ac:dyDescent="0.55000000000000004">
      <c r="B15" s="88"/>
      <c r="C15" s="82">
        <f>'（別紙１）省力化計算シート'!C16</f>
        <v>0</v>
      </c>
      <c r="E15" s="349" t="s">
        <v>32</v>
      </c>
      <c r="G15" s="82">
        <f>'（別紙１）省力化計算シート'!C17</f>
        <v>0</v>
      </c>
      <c r="I15" s="349" t="s">
        <v>32</v>
      </c>
      <c r="K15" s="82">
        <f>'（別紙１）省力化計算シート'!C18</f>
        <v>0</v>
      </c>
      <c r="M15" s="349" t="s">
        <v>32</v>
      </c>
      <c r="O15" s="82">
        <f>'（別紙１）省力化計算シート'!C19</f>
        <v>0</v>
      </c>
      <c r="Q15" s="349" t="s">
        <v>32</v>
      </c>
      <c r="S15" s="82">
        <f>'（別紙１）省力化計算シート'!C20</f>
        <v>0</v>
      </c>
      <c r="U15" s="350" t="s">
        <v>32</v>
      </c>
      <c r="X15" s="339" t="s">
        <v>35</v>
      </c>
    </row>
    <row r="16" spans="1:24" ht="18" customHeight="1" thickBot="1" x14ac:dyDescent="0.6">
      <c r="B16" s="88"/>
      <c r="C16" s="83" t="str">
        <f>IF('（別紙１）省力化計算シート'!D16="","",IF(OR('（別紙１）省力化計算シート'!F16="-",'（別紙１）省力化計算シート'!F16=0),'（別紙１）省力化計算シート'!D16&amp;"分",'（別紙１）省力化計算シート'!D16&amp;"分"&amp;"　(→"&amp;'（別紙１）省力化計算シート'!D16+'（別紙１）省力化計算シート'!F16&amp;"分）"))</f>
        <v/>
      </c>
      <c r="E16" s="349"/>
      <c r="G16" s="83" t="str">
        <f>IF('（別紙１）省力化計算シート'!D17="","",IF(OR('（別紙１）省力化計算シート'!F17="-",'（別紙１）省力化計算シート'!F17=0),'（別紙１）省力化計算シート'!D17&amp;"分",'（別紙１）省力化計算シート'!D17&amp;"分"&amp;"　(→"&amp;'（別紙１）省力化計算シート'!D17+'（別紙１）省力化計算シート'!F17&amp;"分）"))</f>
        <v/>
      </c>
      <c r="I16" s="349"/>
      <c r="K16" s="83" t="str">
        <f>IF('（別紙１）省力化計算シート'!D18="","",IF(OR('（別紙１）省力化計算シート'!F18="-",'（別紙１）省力化計算シート'!F18=0),'（別紙１）省力化計算シート'!D18&amp;"分",'（別紙１）省力化計算シート'!D18&amp;"分"&amp;"　(→"&amp;'（別紙１）省力化計算シート'!D18+'（別紙１）省力化計算シート'!F18&amp;"分）"))</f>
        <v/>
      </c>
      <c r="M16" s="349"/>
      <c r="O16" s="83" t="str">
        <f>IF('（別紙１）省力化計算シート'!D19="","",IF(OR('（別紙１）省力化計算シート'!F19="-",'（別紙１）省力化計算シート'!F19=0),'（別紙１）省力化計算シート'!D19&amp;"分",'（別紙１）省力化計算シート'!D19&amp;"分"&amp;"　(→"&amp;'（別紙１）省力化計算シート'!D19+'（別紙１）省力化計算シート'!F19&amp;"分）"))</f>
        <v/>
      </c>
      <c r="Q16" s="349"/>
      <c r="S16" s="83" t="str">
        <f>IF('（別紙１）省力化計算シート'!D20="","",IF(OR('（別紙１）省力化計算シート'!F20="-",'（別紙１）省力化計算シート'!F20=0),'（別紙１）省力化計算シート'!D20&amp;"分",'（別紙１）省力化計算シート'!D20&amp;"分"&amp;"　(→"&amp;'（別紙１）省力化計算シート'!D20+'（別紙１）省力化計算シート'!F20&amp;"分）"))</f>
        <v/>
      </c>
      <c r="U16" s="350"/>
      <c r="X16" s="340"/>
    </row>
    <row r="17" spans="2:24" ht="15" customHeight="1" x14ac:dyDescent="0.55000000000000004">
      <c r="B17" s="88"/>
      <c r="C17" s="357"/>
      <c r="G17" s="357"/>
      <c r="K17" s="357"/>
      <c r="O17" s="357"/>
      <c r="S17" s="357"/>
      <c r="U17" s="84"/>
      <c r="X17" s="353" t="s">
        <v>36</v>
      </c>
    </row>
    <row r="18" spans="2:24" ht="15" customHeight="1" x14ac:dyDescent="0.55000000000000004">
      <c r="B18" s="88"/>
      <c r="C18" s="357"/>
      <c r="G18" s="357"/>
      <c r="K18" s="357"/>
      <c r="O18" s="357"/>
      <c r="S18" s="357"/>
      <c r="U18" s="84"/>
      <c r="X18" s="354"/>
    </row>
    <row r="19" spans="2:24" ht="7.5" customHeight="1" x14ac:dyDescent="0.55000000000000004">
      <c r="B19" s="89"/>
      <c r="C19" s="65"/>
      <c r="D19" s="65"/>
      <c r="E19" s="65"/>
      <c r="F19" s="65"/>
      <c r="G19" s="65"/>
      <c r="H19" s="65"/>
      <c r="I19" s="65"/>
      <c r="J19" s="65"/>
      <c r="K19" s="65"/>
      <c r="L19" s="65"/>
      <c r="M19" s="65"/>
      <c r="N19" s="65"/>
      <c r="O19" s="65"/>
      <c r="P19" s="65"/>
      <c r="Q19" s="65"/>
      <c r="R19" s="65"/>
      <c r="S19" s="65"/>
      <c r="T19" s="65"/>
      <c r="U19" s="86"/>
    </row>
    <row r="20" spans="2:24" ht="7.5" customHeight="1" x14ac:dyDescent="0.55000000000000004"/>
    <row r="21" spans="2:24" ht="7.5" customHeight="1" thickBot="1" x14ac:dyDescent="0.6">
      <c r="B21" s="87"/>
      <c r="C21" s="79"/>
      <c r="D21" s="79"/>
      <c r="E21" s="79"/>
      <c r="F21" s="79"/>
      <c r="G21" s="79"/>
      <c r="H21" s="79"/>
      <c r="I21" s="79"/>
      <c r="J21" s="79"/>
      <c r="K21" s="79"/>
      <c r="L21" s="79"/>
      <c r="M21" s="79"/>
      <c r="N21" s="79"/>
      <c r="O21" s="79"/>
      <c r="P21" s="79"/>
      <c r="Q21" s="79"/>
      <c r="R21" s="79"/>
      <c r="S21" s="79"/>
      <c r="T21" s="79"/>
      <c r="U21" s="80"/>
    </row>
    <row r="22" spans="2:24" ht="18" customHeight="1" x14ac:dyDescent="0.55000000000000004">
      <c r="B22" s="88"/>
      <c r="C22" s="82">
        <f>'（別紙１）省力化計算シート'!C21</f>
        <v>0</v>
      </c>
      <c r="E22" s="349" t="s">
        <v>32</v>
      </c>
      <c r="G22" s="82">
        <f>'（別紙１）省力化計算シート'!C22</f>
        <v>0</v>
      </c>
      <c r="I22" s="349" t="s">
        <v>32</v>
      </c>
      <c r="K22" s="82">
        <f>'（別紙１）省力化計算シート'!C23</f>
        <v>0</v>
      </c>
      <c r="M22" s="349" t="s">
        <v>32</v>
      </c>
      <c r="O22" s="82">
        <f>'（別紙１）省力化計算シート'!C24</f>
        <v>0</v>
      </c>
      <c r="Q22" s="349" t="s">
        <v>32</v>
      </c>
      <c r="S22" s="82">
        <f>'（別紙１）省力化計算シート'!C25</f>
        <v>0</v>
      </c>
      <c r="U22" s="350" t="s">
        <v>32</v>
      </c>
    </row>
    <row r="23" spans="2:24" ht="18" customHeight="1" thickBot="1" x14ac:dyDescent="0.6">
      <c r="B23" s="88"/>
      <c r="C23" s="83" t="str">
        <f>IF('（別紙１）省力化計算シート'!D21="","",IF(OR('（別紙１）省力化計算シート'!F21="-",'（別紙１）省力化計算シート'!F21=0),'（別紙１）省力化計算シート'!D21&amp;"分",'（別紙１）省力化計算シート'!D21&amp;"分"&amp;"　(→"&amp;'（別紙１）省力化計算シート'!D21+'（別紙１）省力化計算シート'!F21&amp;"分）"))</f>
        <v/>
      </c>
      <c r="E23" s="349"/>
      <c r="G23" s="83" t="str">
        <f>IF('（別紙１）省力化計算シート'!D22="","",IF(OR('（別紙１）省力化計算シート'!F22="-",'（別紙１）省力化計算シート'!F22=0),'（別紙１）省力化計算シート'!D22&amp;"分",'（別紙１）省力化計算シート'!D22&amp;"分"&amp;"　(→"&amp;'（別紙１）省力化計算シート'!D22+'（別紙１）省力化計算シート'!F22&amp;"分）"))</f>
        <v/>
      </c>
      <c r="I23" s="349"/>
      <c r="K23" s="83" t="str">
        <f>IF('（別紙１）省力化計算シート'!D23="","",IF(OR('（別紙１）省力化計算シート'!F23="-",'（別紙１）省力化計算シート'!F23=0),'（別紙１）省力化計算シート'!D23&amp;"分",'（別紙１）省力化計算シート'!D23&amp;"分"&amp;"　(→"&amp;'（別紙１）省力化計算シート'!D23+'（別紙１）省力化計算シート'!F23&amp;"分）"))</f>
        <v/>
      </c>
      <c r="M23" s="349"/>
      <c r="O23" s="83" t="str">
        <f>IF('（別紙１）省力化計算シート'!D24="","",IF(OR('（別紙１）省力化計算シート'!F24="-",'（別紙１）省力化計算シート'!F24=0),'（別紙１）省力化計算シート'!D24&amp;"分",'（別紙１）省力化計算シート'!D24&amp;"分"&amp;"　(→"&amp;'（別紙１）省力化計算シート'!D24+'（別紙１）省力化計算シート'!F24&amp;"分）"))</f>
        <v/>
      </c>
      <c r="Q23" s="349"/>
      <c r="S23" s="83" t="str">
        <f>IF('（別紙１）省力化計算シート'!D25="","",IF(OR('（別紙１）省力化計算シート'!F25="-",'（別紙１）省力化計算シート'!F25=0),'（別紙１）省力化計算シート'!D25&amp;"分",'（別紙１）省力化計算シート'!D25&amp;"分"&amp;"　(→"&amp;'（別紙１）省力化計算シート'!D25+'（別紙１）省力化計算シート'!F25&amp;"分）"))</f>
        <v/>
      </c>
      <c r="U23" s="350"/>
    </row>
    <row r="24" spans="2:24" ht="15" customHeight="1" x14ac:dyDescent="0.55000000000000004">
      <c r="B24" s="88"/>
      <c r="C24" s="357"/>
      <c r="G24" s="357"/>
      <c r="K24" s="357"/>
      <c r="O24" s="357"/>
      <c r="S24" s="357"/>
      <c r="U24" s="84"/>
    </row>
    <row r="25" spans="2:24" ht="15" customHeight="1" x14ac:dyDescent="0.55000000000000004">
      <c r="B25" s="88"/>
      <c r="C25" s="357"/>
      <c r="G25" s="357"/>
      <c r="K25" s="357"/>
      <c r="O25" s="357"/>
      <c r="S25" s="357"/>
      <c r="U25" s="84"/>
    </row>
    <row r="26" spans="2:24" ht="7.5" customHeight="1" x14ac:dyDescent="0.55000000000000004">
      <c r="B26" s="89"/>
      <c r="C26" s="65"/>
      <c r="D26" s="65"/>
      <c r="E26" s="65"/>
      <c r="F26" s="65"/>
      <c r="G26" s="65"/>
      <c r="H26" s="65"/>
      <c r="I26" s="65"/>
      <c r="J26" s="65"/>
      <c r="K26" s="65"/>
      <c r="L26" s="65"/>
      <c r="M26" s="65"/>
      <c r="N26" s="65"/>
      <c r="O26" s="65"/>
      <c r="P26" s="65"/>
      <c r="Q26" s="65"/>
      <c r="R26" s="65"/>
      <c r="S26" s="65"/>
      <c r="T26" s="65"/>
      <c r="U26" s="86"/>
    </row>
    <row r="27" spans="2:24" ht="7.5" customHeight="1" x14ac:dyDescent="0.55000000000000004"/>
    <row r="28" spans="2:24" ht="7.5" hidden="1" customHeight="1" outlineLevel="1" thickBot="1" x14ac:dyDescent="0.6">
      <c r="B28" s="87"/>
      <c r="C28" s="79"/>
      <c r="D28" s="79"/>
      <c r="E28" s="79"/>
      <c r="F28" s="79"/>
      <c r="G28" s="79"/>
      <c r="H28" s="79"/>
      <c r="I28" s="79"/>
      <c r="J28" s="79"/>
      <c r="K28" s="79"/>
      <c r="L28" s="79"/>
      <c r="M28" s="79"/>
      <c r="N28" s="79"/>
      <c r="O28" s="79"/>
      <c r="P28" s="79"/>
      <c r="Q28" s="79"/>
      <c r="R28" s="79"/>
      <c r="S28" s="79"/>
      <c r="T28" s="79"/>
      <c r="U28" s="80"/>
    </row>
    <row r="29" spans="2:24" ht="18.75" hidden="1" customHeight="1" outlineLevel="1" x14ac:dyDescent="0.55000000000000004">
      <c r="B29" s="88"/>
      <c r="C29" s="82">
        <f>'（別紙１）省力化計算シート'!C26</f>
        <v>0</v>
      </c>
      <c r="E29" s="349" t="s">
        <v>32</v>
      </c>
      <c r="G29" s="82">
        <f>'（別紙１）省力化計算シート'!C27</f>
        <v>0</v>
      </c>
      <c r="I29" s="349" t="s">
        <v>32</v>
      </c>
      <c r="K29" s="82">
        <f>'（別紙１）省力化計算シート'!C28</f>
        <v>0</v>
      </c>
      <c r="M29" s="349" t="s">
        <v>32</v>
      </c>
      <c r="O29" s="82">
        <f>'（別紙１）省力化計算シート'!C29</f>
        <v>0</v>
      </c>
      <c r="Q29" s="349" t="s">
        <v>32</v>
      </c>
      <c r="S29" s="82">
        <f>'（別紙１）省力化計算シート'!C30</f>
        <v>0</v>
      </c>
      <c r="U29" s="350" t="s">
        <v>32</v>
      </c>
    </row>
    <row r="30" spans="2:24" ht="18.75" hidden="1" customHeight="1" outlineLevel="1" thickBot="1" x14ac:dyDescent="0.6">
      <c r="B30" s="88"/>
      <c r="C30" s="83" t="str">
        <f>IF('（別紙１）省力化計算シート'!D26="","",IF(OR('（別紙１）省力化計算シート'!F26="-",'（別紙１）省力化計算シート'!F26=0),'（別紙１）省力化計算シート'!D26&amp;"分",'（別紙１）省力化計算シート'!D26&amp;"分"&amp;"　(→"&amp;'（別紙１）省力化計算シート'!D26+'（別紙１）省力化計算シート'!F26&amp;"分）"))</f>
        <v/>
      </c>
      <c r="E30" s="349"/>
      <c r="G30" s="83" t="str">
        <f>IF('（別紙１）省力化計算シート'!D27="","",IF(OR('（別紙１）省力化計算シート'!F27="-",'（別紙１）省力化計算シート'!F27=0),'（別紙１）省力化計算シート'!D27&amp;"分",'（別紙１）省力化計算シート'!D27&amp;"分"&amp;"　(→"&amp;'（別紙１）省力化計算シート'!D27+'（別紙１）省力化計算シート'!F27&amp;"分）"))</f>
        <v/>
      </c>
      <c r="I30" s="349"/>
      <c r="K30" s="83" t="str">
        <f>IF('（別紙１）省力化計算シート'!D28="","",IF(OR('（別紙１）省力化計算シート'!F28="-",'（別紙１）省力化計算シート'!F28=0),'（別紙１）省力化計算シート'!D28&amp;"分",'（別紙１）省力化計算シート'!D28&amp;"分"&amp;"　(→"&amp;'（別紙１）省力化計算シート'!D28+'（別紙１）省力化計算シート'!F28&amp;"分）"))</f>
        <v/>
      </c>
      <c r="M30" s="349"/>
      <c r="O30" s="83" t="str">
        <f>IF('（別紙１）省力化計算シート'!D29="","",IF(OR('（別紙１）省力化計算シート'!F29="-",'（別紙１）省力化計算シート'!F29=0),'（別紙１）省力化計算シート'!D29&amp;"分",'（別紙１）省力化計算シート'!D29&amp;"分"&amp;"　(→"&amp;'（別紙１）省力化計算シート'!D29+'（別紙１）省力化計算シート'!F29&amp;"分）"))</f>
        <v/>
      </c>
      <c r="Q30" s="349"/>
      <c r="S30" s="83" t="str">
        <f>IF('（別紙１）省力化計算シート'!D30="","",IF(OR('（別紙１）省力化計算シート'!F30="-",'（別紙１）省力化計算シート'!F30=0),'（別紙１）省力化計算シート'!D30&amp;"分",'（別紙１）省力化計算シート'!D30&amp;"分"&amp;"　(→"&amp;'（別紙１）省力化計算シート'!D30+'（別紙１）省力化計算シート'!F30&amp;"分）"))</f>
        <v/>
      </c>
      <c r="U30" s="350"/>
    </row>
    <row r="31" spans="2:24" ht="15" hidden="1" customHeight="1" outlineLevel="1" x14ac:dyDescent="0.55000000000000004">
      <c r="B31" s="88"/>
      <c r="C31" s="357"/>
      <c r="G31" s="357"/>
      <c r="K31" s="357"/>
      <c r="O31" s="357"/>
      <c r="S31" s="357"/>
      <c r="U31" s="84"/>
    </row>
    <row r="32" spans="2:24" ht="15" hidden="1" customHeight="1" outlineLevel="1" x14ac:dyDescent="0.55000000000000004">
      <c r="B32" s="88"/>
      <c r="C32" s="357"/>
      <c r="G32" s="357"/>
      <c r="K32" s="357"/>
      <c r="O32" s="357"/>
      <c r="S32" s="357"/>
      <c r="U32" s="84"/>
    </row>
    <row r="33" spans="1:21" ht="7.5" hidden="1" customHeight="1" outlineLevel="1" x14ac:dyDescent="0.55000000000000004">
      <c r="B33" s="89"/>
      <c r="C33" s="65"/>
      <c r="D33" s="65"/>
      <c r="E33" s="65"/>
      <c r="F33" s="65"/>
      <c r="G33" s="65"/>
      <c r="H33" s="65"/>
      <c r="I33" s="65"/>
      <c r="J33" s="65"/>
      <c r="K33" s="65"/>
      <c r="L33" s="65"/>
      <c r="M33" s="65"/>
      <c r="N33" s="65"/>
      <c r="O33" s="65"/>
      <c r="P33" s="65"/>
      <c r="Q33" s="65"/>
      <c r="R33" s="65"/>
      <c r="S33" s="65"/>
      <c r="T33" s="65"/>
      <c r="U33" s="86"/>
    </row>
    <row r="34" spans="1:21" ht="7.5" hidden="1" customHeight="1" outlineLevel="1" x14ac:dyDescent="0.55000000000000004"/>
    <row r="35" spans="1:21" ht="7.5" hidden="1" customHeight="1" outlineLevel="1" thickBot="1" x14ac:dyDescent="0.6">
      <c r="B35" s="87"/>
      <c r="C35" s="79"/>
      <c r="D35" s="79"/>
      <c r="E35" s="79"/>
      <c r="F35" s="79"/>
      <c r="G35" s="79"/>
      <c r="H35" s="79"/>
      <c r="I35" s="79"/>
      <c r="J35" s="79"/>
      <c r="K35" s="79"/>
      <c r="L35" s="79"/>
      <c r="M35" s="79"/>
      <c r="N35" s="79"/>
      <c r="O35" s="79"/>
      <c r="P35" s="79"/>
      <c r="Q35" s="79"/>
      <c r="R35" s="79"/>
      <c r="S35" s="79"/>
      <c r="T35" s="79"/>
      <c r="U35" s="80"/>
    </row>
    <row r="36" spans="1:21" ht="18.75" hidden="1" customHeight="1" outlineLevel="1" x14ac:dyDescent="0.55000000000000004">
      <c r="B36" s="88"/>
      <c r="C36" s="82">
        <f>'（別紙１）省力化計算シート'!C31</f>
        <v>0</v>
      </c>
      <c r="E36" s="349" t="s">
        <v>32</v>
      </c>
      <c r="G36" s="82">
        <f>'（別紙１）省力化計算シート'!C32</f>
        <v>0</v>
      </c>
      <c r="I36" s="349" t="s">
        <v>32</v>
      </c>
      <c r="K36" s="82">
        <f>'（別紙１）省力化計算シート'!C33</f>
        <v>0</v>
      </c>
      <c r="M36" s="349" t="s">
        <v>32</v>
      </c>
      <c r="O36" s="82">
        <f>'（別紙１）省力化計算シート'!C34</f>
        <v>0</v>
      </c>
      <c r="Q36" s="349" t="s">
        <v>32</v>
      </c>
      <c r="S36" s="82">
        <f>'（別紙１）省力化計算シート'!C35</f>
        <v>0</v>
      </c>
      <c r="U36" s="350" t="s">
        <v>32</v>
      </c>
    </row>
    <row r="37" spans="1:21" ht="18.75" hidden="1" customHeight="1" outlineLevel="1" thickBot="1" x14ac:dyDescent="0.6">
      <c r="B37" s="88"/>
      <c r="C37" s="83" t="str">
        <f>IF('（別紙１）省力化計算シート'!D31="","",IF(OR('（別紙１）省力化計算シート'!F31="-",'（別紙１）省力化計算シート'!F31=0),'（別紙１）省力化計算シート'!D31&amp;"分",'（別紙１）省力化計算シート'!D31&amp;"分"&amp;"　(→"&amp;'（別紙１）省力化計算シート'!D31+'（別紙１）省力化計算シート'!F31&amp;"分）"))</f>
        <v/>
      </c>
      <c r="E37" s="349"/>
      <c r="G37" s="83" t="str">
        <f>IF('（別紙１）省力化計算シート'!D32="","",IF(OR('（別紙１）省力化計算シート'!F32="-",'（別紙１）省力化計算シート'!F32=0),'（別紙１）省力化計算シート'!D32&amp;"分",'（別紙１）省力化計算シート'!D32&amp;"分"&amp;"　(→"&amp;'（別紙１）省力化計算シート'!D32+'（別紙１）省力化計算シート'!F32&amp;"分）"))</f>
        <v/>
      </c>
      <c r="I37" s="349"/>
      <c r="K37" s="83" t="str">
        <f>IF('（別紙１）省力化計算シート'!D33="","",IF(OR('（別紙１）省力化計算シート'!F33="-",'（別紙１）省力化計算シート'!F33=0),'（別紙１）省力化計算シート'!D33&amp;"分",'（別紙１）省力化計算シート'!D33&amp;"分"&amp;"　(→"&amp;'（別紙１）省力化計算シート'!D33+'（別紙１）省力化計算シート'!F33&amp;"分）"))</f>
        <v/>
      </c>
      <c r="M37" s="349"/>
      <c r="O37" s="83" t="str">
        <f>IF('（別紙１）省力化計算シート'!D34="","",IF(OR('（別紙１）省力化計算シート'!F34="-",'（別紙１）省力化計算シート'!F34=0),'（別紙１）省力化計算シート'!D34&amp;"分",'（別紙１）省力化計算シート'!D34&amp;"分"&amp;"　(→"&amp;'（別紙１）省力化計算シート'!D34+'（別紙１）省力化計算シート'!F34&amp;"分）"))</f>
        <v/>
      </c>
      <c r="Q37" s="349"/>
      <c r="S37" s="83" t="str">
        <f>IF('（別紙１）省力化計算シート'!D35="","",IF(OR('（別紙１）省力化計算シート'!F35="-",'（別紙１）省力化計算シート'!F35=0),'（別紙１）省力化計算シート'!D35&amp;"分",'（別紙１）省力化計算シート'!D35&amp;"分"&amp;"　(→"&amp;'（別紙１）省力化計算シート'!D35+'（別紙１）省力化計算シート'!F35&amp;"分）"))</f>
        <v/>
      </c>
      <c r="U37" s="350"/>
    </row>
    <row r="38" spans="1:21" ht="15" hidden="1" customHeight="1" outlineLevel="1" x14ac:dyDescent="0.55000000000000004">
      <c r="B38" s="88"/>
      <c r="C38" s="357"/>
      <c r="G38" s="357"/>
      <c r="K38" s="357"/>
      <c r="O38" s="357"/>
      <c r="S38" s="357"/>
      <c r="U38" s="84"/>
    </row>
    <row r="39" spans="1:21" ht="15" hidden="1" customHeight="1" outlineLevel="1" x14ac:dyDescent="0.55000000000000004">
      <c r="B39" s="88"/>
      <c r="C39" s="357"/>
      <c r="G39" s="357"/>
      <c r="K39" s="357"/>
      <c r="O39" s="357"/>
      <c r="S39" s="357"/>
      <c r="U39" s="84"/>
    </row>
    <row r="40" spans="1:21" ht="7.5" hidden="1" customHeight="1" outlineLevel="1" x14ac:dyDescent="0.55000000000000004">
      <c r="B40" s="89"/>
      <c r="C40" s="65"/>
      <c r="D40" s="65"/>
      <c r="E40" s="65"/>
      <c r="F40" s="65"/>
      <c r="G40" s="65"/>
      <c r="H40" s="65"/>
      <c r="I40" s="65"/>
      <c r="J40" s="65"/>
      <c r="K40" s="65"/>
      <c r="L40" s="65"/>
      <c r="M40" s="65"/>
      <c r="N40" s="65"/>
      <c r="O40" s="65"/>
      <c r="P40" s="65"/>
      <c r="Q40" s="65"/>
      <c r="R40" s="65"/>
      <c r="S40" s="65"/>
      <c r="T40" s="65"/>
      <c r="U40" s="86"/>
    </row>
    <row r="41" spans="1:21" ht="7.5" hidden="1" customHeight="1" outlineLevel="1" x14ac:dyDescent="0.55000000000000004"/>
    <row r="42" spans="1:21" ht="7.5" hidden="1" customHeight="1" outlineLevel="1" thickBot="1" x14ac:dyDescent="0.6">
      <c r="B42" s="87"/>
      <c r="C42" s="79"/>
      <c r="D42" s="79"/>
      <c r="E42" s="79"/>
      <c r="F42" s="79"/>
      <c r="G42" s="79"/>
      <c r="H42" s="79"/>
      <c r="I42" s="79"/>
      <c r="J42" s="79"/>
      <c r="K42" s="79"/>
      <c r="L42" s="79"/>
      <c r="M42" s="79"/>
      <c r="N42" s="79"/>
      <c r="O42" s="79"/>
      <c r="P42" s="79"/>
      <c r="Q42" s="79"/>
      <c r="R42" s="79"/>
      <c r="S42" s="79"/>
      <c r="T42" s="79"/>
      <c r="U42" s="90"/>
    </row>
    <row r="43" spans="1:21" ht="18.75" hidden="1" customHeight="1" outlineLevel="1" x14ac:dyDescent="0.55000000000000004">
      <c r="B43" s="88"/>
      <c r="C43" s="82">
        <f>'（別紙１）省力化計算シート'!C36</f>
        <v>0</v>
      </c>
      <c r="E43" s="349" t="s">
        <v>32</v>
      </c>
      <c r="G43" s="82">
        <f>'（別紙１）省力化計算シート'!C37</f>
        <v>0</v>
      </c>
      <c r="I43" s="349" t="s">
        <v>32</v>
      </c>
      <c r="K43" s="82">
        <f>'（別紙１）省力化計算シート'!C38</f>
        <v>0</v>
      </c>
      <c r="M43" s="349" t="s">
        <v>32</v>
      </c>
      <c r="O43" s="82">
        <f>'（別紙１）省力化計算シート'!C39</f>
        <v>0</v>
      </c>
      <c r="Q43" s="349" t="s">
        <v>32</v>
      </c>
      <c r="S43" s="82">
        <f>'（別紙１）省力化計算シート'!C40</f>
        <v>0</v>
      </c>
      <c r="U43" s="358"/>
    </row>
    <row r="44" spans="1:21" ht="18.75" hidden="1" customHeight="1" outlineLevel="1" thickBot="1" x14ac:dyDescent="0.6">
      <c r="B44" s="88"/>
      <c r="C44" s="83" t="str">
        <f>IF('（別紙１）省力化計算シート'!D36="","",IF(OR('（別紙１）省力化計算シート'!F36="-",'（別紙１）省力化計算シート'!F36=0),'（別紙１）省力化計算シート'!D36&amp;"分",'（別紙１）省力化計算シート'!D36&amp;"分"&amp;"　(→"&amp;'（別紙１）省力化計算シート'!D36+'（別紙１）省力化計算シート'!F36&amp;"分）"))</f>
        <v/>
      </c>
      <c r="E44" s="349"/>
      <c r="G44" s="83" t="str">
        <f>IF('（別紙１）省力化計算シート'!D37="","",IF(OR('（別紙１）省力化計算シート'!F37="-",'（別紙１）省力化計算シート'!F37=0),'（別紙１）省力化計算シート'!D37&amp;"分",'（別紙１）省力化計算シート'!D37&amp;"分"&amp;"　(→"&amp;'（別紙１）省力化計算シート'!D37+'（別紙１）省力化計算シート'!F37&amp;"分）"))</f>
        <v/>
      </c>
      <c r="I44" s="349"/>
      <c r="K44" s="83" t="str">
        <f>IF('（別紙１）省力化計算シート'!D38="","",IF(OR('（別紙１）省力化計算シート'!F38="-",'（別紙１）省力化計算シート'!F38=0),'（別紙１）省力化計算シート'!D38&amp;"分",'（別紙１）省力化計算シート'!D38&amp;"分"&amp;"　(→"&amp;'（別紙１）省力化計算シート'!D38+'（別紙１）省力化計算シート'!F38&amp;"分）"))</f>
        <v/>
      </c>
      <c r="M44" s="349"/>
      <c r="O44" s="83" t="str">
        <f>IF('（別紙１）省力化計算シート'!D39="","",IF(OR('（別紙１）省力化計算シート'!F39="-",'（別紙１）省力化計算シート'!F39=0),'（別紙１）省力化計算シート'!D39&amp;"分",'（別紙１）省力化計算シート'!D39&amp;"分"&amp;"　(→"&amp;'（別紙１）省力化計算シート'!D39+'（別紙１）省力化計算シート'!F39&amp;"分）"))</f>
        <v/>
      </c>
      <c r="Q44" s="349"/>
      <c r="S44" s="83" t="str">
        <f>IF('（別紙１）省力化計算シート'!D40="","",IF(OR('（別紙１）省力化計算シート'!F40="-",'（別紙１）省力化計算シート'!F40=0),'（別紙１）省力化計算シート'!D40&amp;"分",'（別紙１）省力化計算シート'!D40&amp;"分"&amp;"　(→"&amp;'（別紙１）省力化計算シート'!D40+'（別紙１）省力化計算シート'!F40&amp;"分）"))</f>
        <v/>
      </c>
      <c r="U44" s="358"/>
    </row>
    <row r="45" spans="1:21" ht="15" hidden="1" customHeight="1" outlineLevel="1" x14ac:dyDescent="0.55000000000000004">
      <c r="B45" s="88"/>
      <c r="C45" s="357"/>
      <c r="G45" s="357"/>
      <c r="K45" s="357"/>
      <c r="O45" s="357"/>
      <c r="S45" s="357"/>
      <c r="U45" s="91"/>
    </row>
    <row r="46" spans="1:21" ht="15" hidden="1" customHeight="1" outlineLevel="1" x14ac:dyDescent="0.55000000000000004">
      <c r="B46" s="88"/>
      <c r="C46" s="357"/>
      <c r="G46" s="357"/>
      <c r="K46" s="357"/>
      <c r="O46" s="357"/>
      <c r="S46" s="357"/>
      <c r="U46" s="91"/>
    </row>
    <row r="47" spans="1:21" ht="7.5" hidden="1" customHeight="1" outlineLevel="1" x14ac:dyDescent="0.55000000000000004">
      <c r="B47" s="89"/>
      <c r="C47" s="65"/>
      <c r="D47" s="65"/>
      <c r="E47" s="65"/>
      <c r="F47" s="65"/>
      <c r="G47" s="65"/>
      <c r="H47" s="65"/>
      <c r="I47" s="65"/>
      <c r="J47" s="65"/>
      <c r="K47" s="65"/>
      <c r="L47" s="65"/>
      <c r="M47" s="65"/>
      <c r="N47" s="65"/>
      <c r="O47" s="65"/>
      <c r="P47" s="65"/>
      <c r="Q47" s="65"/>
      <c r="R47" s="65"/>
      <c r="S47" s="65"/>
      <c r="T47" s="65"/>
      <c r="U47" s="92"/>
    </row>
    <row r="48" spans="1:21" ht="17.5" customHeight="1" collapsed="1" x14ac:dyDescent="0.55000000000000004">
      <c r="A48" s="360" t="str">
        <f>IF(COUNTA('（別紙１）省力化計算シート'!C26:C40)&lt;&gt;0,"← 非表示エリアに記載があります。[＋]をクリックして表示してください。[-]の場合は、すべて表示されています。","")</f>
        <v/>
      </c>
      <c r="B48" s="361"/>
      <c r="C48" s="361"/>
      <c r="D48" s="361"/>
      <c r="E48" s="361"/>
      <c r="F48" s="361"/>
      <c r="G48" s="361"/>
      <c r="H48" s="361"/>
      <c r="I48" s="361"/>
      <c r="J48" s="361"/>
      <c r="K48" s="361"/>
      <c r="L48" s="361"/>
      <c r="M48" s="361"/>
      <c r="N48" s="361"/>
      <c r="O48" s="361"/>
      <c r="P48" s="361"/>
      <c r="Q48" s="361"/>
      <c r="R48" s="361"/>
      <c r="S48" s="361"/>
      <c r="T48" s="361"/>
      <c r="U48" s="361"/>
    </row>
    <row r="49" spans="1:24" ht="5.5" customHeight="1" x14ac:dyDescent="0.55000000000000004">
      <c r="A49" s="93"/>
    </row>
    <row r="50" spans="1:24" x14ac:dyDescent="0.55000000000000004">
      <c r="B50" s="14"/>
      <c r="C50" s="13" t="s">
        <v>37</v>
      </c>
      <c r="D50" s="14"/>
      <c r="E50" s="14"/>
      <c r="F50" s="14"/>
      <c r="G50" s="14"/>
      <c r="H50" s="14"/>
      <c r="I50" s="14"/>
      <c r="J50" s="14"/>
      <c r="K50" s="94"/>
      <c r="L50" s="14"/>
      <c r="M50" s="14"/>
      <c r="N50" s="14"/>
      <c r="O50" s="355" t="s">
        <v>38</v>
      </c>
      <c r="P50" s="346"/>
      <c r="Q50" s="346"/>
      <c r="R50" s="95"/>
      <c r="S50" s="96">
        <f>'（別紙１）省力化計算シート'!J3</f>
        <v>0</v>
      </c>
      <c r="T50" s="356" t="s">
        <v>10</v>
      </c>
      <c r="U50" s="348"/>
      <c r="V50" s="76"/>
      <c r="W50" s="76"/>
    </row>
    <row r="51" spans="1:24" ht="7.5" customHeight="1" x14ac:dyDescent="0.55000000000000004">
      <c r="C51" s="77"/>
      <c r="G51" s="77"/>
      <c r="K51" s="77"/>
      <c r="O51" s="77"/>
      <c r="S51" s="77"/>
    </row>
    <row r="52" spans="1:24" ht="7.5" customHeight="1" thickBot="1" x14ac:dyDescent="0.6">
      <c r="B52" s="78"/>
      <c r="C52" s="79"/>
      <c r="D52" s="79"/>
      <c r="E52" s="79"/>
      <c r="F52" s="79"/>
      <c r="G52" s="79"/>
      <c r="H52" s="79"/>
      <c r="I52" s="79"/>
      <c r="J52" s="79"/>
      <c r="K52" s="79"/>
      <c r="L52" s="79"/>
      <c r="M52" s="79"/>
      <c r="N52" s="79"/>
      <c r="O52" s="79"/>
      <c r="P52" s="79"/>
      <c r="Q52" s="79"/>
      <c r="R52" s="79"/>
      <c r="S52" s="79"/>
      <c r="T52" s="79"/>
      <c r="U52" s="80"/>
    </row>
    <row r="53" spans="1:24" ht="18" customHeight="1" x14ac:dyDescent="0.55000000000000004">
      <c r="B53" s="81"/>
      <c r="C53" s="82">
        <f>'（別紙１）省力化計算シート'!I11</f>
        <v>0</v>
      </c>
      <c r="E53" s="349" t="s">
        <v>32</v>
      </c>
      <c r="G53" s="82">
        <f>'（別紙１）省力化計算シート'!I12</f>
        <v>0</v>
      </c>
      <c r="I53" s="349" t="s">
        <v>32</v>
      </c>
      <c r="K53" s="82">
        <f>'（別紙１）省力化計算シート'!I13</f>
        <v>0</v>
      </c>
      <c r="M53" s="349" t="s">
        <v>32</v>
      </c>
      <c r="O53" s="82">
        <f>'（別紙１）省力化計算シート'!I14</f>
        <v>0</v>
      </c>
      <c r="Q53" s="349" t="s">
        <v>32</v>
      </c>
      <c r="S53" s="82">
        <f>'（別紙１）省力化計算シート'!I15</f>
        <v>0</v>
      </c>
      <c r="U53" s="350" t="s">
        <v>39</v>
      </c>
      <c r="X53" s="337" t="s">
        <v>27</v>
      </c>
    </row>
    <row r="54" spans="1:24" ht="18" customHeight="1" thickBot="1" x14ac:dyDescent="0.6">
      <c r="B54" s="81"/>
      <c r="C54" s="83" t="str">
        <f>IF('（別紙１）省力化計算シート'!J11="","",IF(OR('（別紙１）省力化計算シート'!N11="-",'（別紙１）省力化計算シート'!N11=0),'（別紙１）省力化計算シート'!J11&amp;"分","("&amp;'（別紙１）省力化計算シート'!J11-'（別紙１）省力化計算シート'!N11&amp;"分→）"&amp;'（別紙１）省力化計算シート'!J11&amp;"分"))</f>
        <v/>
      </c>
      <c r="E54" s="349"/>
      <c r="G54" s="83" t="str">
        <f>IF('（別紙１）省力化計算シート'!J12="","",IF(OR('（別紙１）省力化計算シート'!N12="-",'（別紙１）省力化計算シート'!N12=0),'（別紙１）省力化計算シート'!J12&amp;"分","("&amp;'（別紙１）省力化計算シート'!J12-'（別紙１）省力化計算シート'!N12&amp;"分→）"&amp;'（別紙１）省力化計算シート'!J12&amp;"分"))</f>
        <v/>
      </c>
      <c r="I54" s="349"/>
      <c r="K54" s="83" t="str">
        <f>IF('（別紙１）省力化計算シート'!J13="","",IF(OR('（別紙１）省力化計算シート'!N13="-",'（別紙１）省力化計算シート'!N13=0),'（別紙１）省力化計算シート'!J13&amp;"分","("&amp;'（別紙１）省力化計算シート'!J13-'（別紙１）省力化計算シート'!N13&amp;"分→）"&amp;'（別紙１）省力化計算シート'!J13&amp;"分"))</f>
        <v/>
      </c>
      <c r="M54" s="349"/>
      <c r="O54" s="83" t="str">
        <f>IF('（別紙１）省力化計算シート'!J14="","",IF(OR('（別紙１）省力化計算シート'!N14="-",'（別紙１）省力化計算シート'!N14=0),'（別紙１）省力化計算シート'!J14&amp;"分","("&amp;'（別紙１）省力化計算シート'!J14-'（別紙１）省力化計算シート'!N14&amp;"分→）"&amp;'（別紙１）省力化計算シート'!J14&amp;"分"))</f>
        <v/>
      </c>
      <c r="Q54" s="349"/>
      <c r="S54" s="83" t="str">
        <f>IF('（別紙１）省力化計算シート'!J15="","",IF(OR('（別紙１）省力化計算シート'!N15="-",'（別紙１）省力化計算シート'!N15=0),'（別紙１）省力化計算シート'!J15&amp;"分","("&amp;'（別紙１）省力化計算シート'!J15-'（別紙１）省力化計算シート'!N15&amp;"分→）"&amp;'（別紙１）省力化計算シート'!J15&amp;"分"))</f>
        <v/>
      </c>
      <c r="U54" s="350"/>
      <c r="X54" s="338"/>
    </row>
    <row r="55" spans="1:24" ht="15" customHeight="1" x14ac:dyDescent="0.55000000000000004">
      <c r="B55" s="81"/>
      <c r="C55" s="357"/>
      <c r="G55" s="357"/>
      <c r="K55" s="357"/>
      <c r="O55" s="357"/>
      <c r="S55" s="357"/>
      <c r="U55" s="84"/>
      <c r="X55" s="98"/>
    </row>
    <row r="56" spans="1:24" ht="15" customHeight="1" x14ac:dyDescent="0.55000000000000004">
      <c r="B56" s="81"/>
      <c r="C56" s="357"/>
      <c r="G56" s="357"/>
      <c r="K56" s="357"/>
      <c r="O56" s="357"/>
      <c r="S56" s="357"/>
      <c r="U56" s="84"/>
      <c r="X56" s="101" t="s">
        <v>40</v>
      </c>
    </row>
    <row r="57" spans="1:24" ht="7.5" customHeight="1" x14ac:dyDescent="0.55000000000000004">
      <c r="B57" s="85"/>
      <c r="C57" s="65"/>
      <c r="D57" s="65"/>
      <c r="E57" s="65"/>
      <c r="F57" s="65"/>
      <c r="G57" s="65"/>
      <c r="H57" s="65"/>
      <c r="I57" s="65"/>
      <c r="J57" s="65"/>
      <c r="K57" s="65"/>
      <c r="L57" s="65"/>
      <c r="M57" s="65"/>
      <c r="N57" s="65"/>
      <c r="O57" s="65"/>
      <c r="P57" s="65"/>
      <c r="Q57" s="65"/>
      <c r="R57" s="65"/>
      <c r="S57" s="65"/>
      <c r="T57" s="65"/>
      <c r="U57" s="86"/>
      <c r="X57" s="100"/>
    </row>
    <row r="58" spans="1:24" ht="7.5" customHeight="1" x14ac:dyDescent="0.55000000000000004">
      <c r="X58" s="100"/>
    </row>
    <row r="59" spans="1:24" ht="7.5" customHeight="1" thickBot="1" x14ac:dyDescent="0.6">
      <c r="B59" s="87"/>
      <c r="C59" s="79"/>
      <c r="D59" s="79"/>
      <c r="E59" s="79"/>
      <c r="F59" s="79"/>
      <c r="G59" s="79"/>
      <c r="H59" s="79"/>
      <c r="I59" s="79"/>
      <c r="J59" s="79"/>
      <c r="K59" s="79"/>
      <c r="L59" s="79"/>
      <c r="M59" s="79"/>
      <c r="N59" s="79"/>
      <c r="O59" s="79"/>
      <c r="P59" s="79"/>
      <c r="Q59" s="79"/>
      <c r="R59" s="79"/>
      <c r="S59" s="79"/>
      <c r="T59" s="79"/>
      <c r="U59" s="80"/>
      <c r="X59" s="100"/>
    </row>
    <row r="60" spans="1:24" ht="18" customHeight="1" x14ac:dyDescent="0.55000000000000004">
      <c r="B60" s="88"/>
      <c r="C60" s="82">
        <f>'（別紙１）省力化計算シート'!I16</f>
        <v>0</v>
      </c>
      <c r="E60" s="349" t="s">
        <v>32</v>
      </c>
      <c r="G60" s="82">
        <f>'（別紙１）省力化計算シート'!I17</f>
        <v>0</v>
      </c>
      <c r="I60" s="349" t="s">
        <v>32</v>
      </c>
      <c r="K60" s="82">
        <f>'（別紙１）省力化計算シート'!I18</f>
        <v>0</v>
      </c>
      <c r="M60" s="349" t="s">
        <v>32</v>
      </c>
      <c r="O60" s="82">
        <f>'（別紙１）省力化計算シート'!I19</f>
        <v>0</v>
      </c>
      <c r="Q60" s="349" t="s">
        <v>32</v>
      </c>
      <c r="S60" s="82">
        <f>'（別紙１）省力化計算シート'!I20</f>
        <v>0</v>
      </c>
      <c r="U60" s="350" t="s">
        <v>39</v>
      </c>
      <c r="X60" s="339" t="s">
        <v>35</v>
      </c>
    </row>
    <row r="61" spans="1:24" ht="18" customHeight="1" thickBot="1" x14ac:dyDescent="0.6">
      <c r="B61" s="88"/>
      <c r="C61" s="83" t="str">
        <f>IF('（別紙１）省力化計算シート'!J16="","",IF(OR('（別紙１）省力化計算シート'!N16="-",'（別紙１）省力化計算シート'!N16=0),'（別紙１）省力化計算シート'!J16&amp;"分","("&amp;'（別紙１）省力化計算シート'!J16-'（別紙１）省力化計算シート'!N16&amp;"分→）"&amp;'（別紙１）省力化計算シート'!J16&amp;"分"))</f>
        <v/>
      </c>
      <c r="E61" s="349"/>
      <c r="G61" s="83" t="str">
        <f>IF('（別紙１）省力化計算シート'!J17="","",IF(OR('（別紙１）省力化計算シート'!N17="-",'（別紙１）省力化計算シート'!N17=0),'（別紙１）省力化計算シート'!J17&amp;"分","("&amp;'（別紙１）省力化計算シート'!J17-'（別紙１）省力化計算シート'!N17&amp;"分→）"&amp;'（別紙１）省力化計算シート'!J17&amp;"分"))</f>
        <v/>
      </c>
      <c r="I61" s="349"/>
      <c r="K61" s="83" t="str">
        <f>IF('（別紙１）省力化計算シート'!J18="","",IF(OR('（別紙１）省力化計算シート'!N18="-",'（別紙１）省力化計算シート'!N18=0),'（別紙１）省力化計算シート'!J18&amp;"分","("&amp;'（別紙１）省力化計算シート'!J18-'（別紙１）省力化計算シート'!N18&amp;"分→）"&amp;'（別紙１）省力化計算シート'!J18&amp;"分"))</f>
        <v/>
      </c>
      <c r="M61" s="349"/>
      <c r="O61" s="83" t="str">
        <f>IF('（別紙１）省力化計算シート'!J19="","",IF(OR('（別紙１）省力化計算シート'!N19="-",'（別紙１）省力化計算シート'!N19=0),'（別紙１）省力化計算シート'!J19&amp;"分","("&amp;'（別紙１）省力化計算シート'!J19-'（別紙１）省力化計算シート'!N19&amp;"分→）"&amp;'（別紙１）省力化計算シート'!J19&amp;"分"))</f>
        <v/>
      </c>
      <c r="Q61" s="349"/>
      <c r="S61" s="83" t="str">
        <f>IF('（別紙１）省力化計算シート'!J20="","",IF(OR('（別紙１）省力化計算シート'!N20="-",'（別紙１）省力化計算シート'!N20=0),'（別紙１）省力化計算シート'!J20&amp;"分","("&amp;'（別紙１）省力化計算シート'!J20-'（別紙１）省力化計算シート'!N20&amp;"分→）"&amp;'（別紙１）省力化計算シート'!J20&amp;"分"))</f>
        <v/>
      </c>
      <c r="U61" s="350"/>
      <c r="X61" s="340"/>
    </row>
    <row r="62" spans="1:24" ht="15" customHeight="1" x14ac:dyDescent="0.55000000000000004">
      <c r="B62" s="88"/>
      <c r="C62" s="357"/>
      <c r="G62" s="357"/>
      <c r="K62" s="357"/>
      <c r="O62" s="357"/>
      <c r="S62" s="357"/>
      <c r="U62" s="84"/>
      <c r="X62" s="341" t="s">
        <v>36</v>
      </c>
    </row>
    <row r="63" spans="1:24" ht="15" customHeight="1" x14ac:dyDescent="0.55000000000000004">
      <c r="B63" s="88"/>
      <c r="C63" s="357"/>
      <c r="G63" s="357"/>
      <c r="K63" s="357"/>
      <c r="O63" s="357"/>
      <c r="S63" s="357"/>
      <c r="U63" s="84"/>
      <c r="X63" s="342"/>
    </row>
    <row r="64" spans="1:24" ht="7.5" customHeight="1" x14ac:dyDescent="0.55000000000000004">
      <c r="B64" s="89"/>
      <c r="C64" s="65"/>
      <c r="D64" s="65"/>
      <c r="E64" s="65"/>
      <c r="F64" s="65"/>
      <c r="G64" s="65"/>
      <c r="H64" s="65"/>
      <c r="I64" s="65"/>
      <c r="J64" s="65"/>
      <c r="K64" s="65"/>
      <c r="L64" s="65"/>
      <c r="M64" s="65"/>
      <c r="N64" s="65"/>
      <c r="O64" s="65"/>
      <c r="P64" s="65"/>
      <c r="Q64" s="65"/>
      <c r="R64" s="65"/>
      <c r="S64" s="65"/>
      <c r="T64" s="65"/>
      <c r="U64" s="86"/>
      <c r="X64" s="102"/>
    </row>
    <row r="65" spans="2:24" ht="7.5" customHeight="1" x14ac:dyDescent="0.55000000000000004">
      <c r="X65" s="102"/>
    </row>
    <row r="66" spans="2:24" ht="7.5" customHeight="1" thickBot="1" x14ac:dyDescent="0.6">
      <c r="B66" s="87"/>
      <c r="C66" s="79"/>
      <c r="D66" s="79"/>
      <c r="E66" s="79"/>
      <c r="F66" s="79"/>
      <c r="G66" s="79"/>
      <c r="H66" s="79"/>
      <c r="I66" s="79"/>
      <c r="J66" s="79"/>
      <c r="K66" s="79"/>
      <c r="L66" s="79"/>
      <c r="M66" s="79"/>
      <c r="N66" s="79"/>
      <c r="O66" s="79"/>
      <c r="P66" s="79"/>
      <c r="Q66" s="79"/>
      <c r="R66" s="79"/>
      <c r="S66" s="79"/>
      <c r="T66" s="79"/>
      <c r="U66" s="80"/>
      <c r="X66" s="102"/>
    </row>
    <row r="67" spans="2:24" ht="18" customHeight="1" x14ac:dyDescent="0.55000000000000004">
      <c r="B67" s="88"/>
      <c r="C67" s="82">
        <f>'（別紙１）省力化計算シート'!I21</f>
        <v>0</v>
      </c>
      <c r="E67" s="349" t="s">
        <v>32</v>
      </c>
      <c r="G67" s="82">
        <f>'（別紙１）省力化計算シート'!I22</f>
        <v>0</v>
      </c>
      <c r="I67" s="349" t="s">
        <v>32</v>
      </c>
      <c r="K67" s="82">
        <f>'（別紙１）省力化計算シート'!I23</f>
        <v>0</v>
      </c>
      <c r="M67" s="349" t="s">
        <v>32</v>
      </c>
      <c r="O67" s="82">
        <f>'（別紙１）省力化計算シート'!I24</f>
        <v>0</v>
      </c>
      <c r="Q67" s="349" t="s">
        <v>32</v>
      </c>
      <c r="S67" s="82">
        <f>'（別紙１）省力化計算シート'!I25</f>
        <v>0</v>
      </c>
      <c r="U67" s="350" t="s">
        <v>39</v>
      </c>
      <c r="X67" s="102"/>
    </row>
    <row r="68" spans="2:24" ht="18" customHeight="1" thickBot="1" x14ac:dyDescent="0.6">
      <c r="B68" s="88"/>
      <c r="C68" s="83" t="str">
        <f>IF('（別紙１）省力化計算シート'!J21="","",IF(OR('（別紙１）省力化計算シート'!N21="-",'（別紙１）省力化計算シート'!N21=0),'（別紙１）省力化計算シート'!J21&amp;"分","("&amp;'（別紙１）省力化計算シート'!J21-'（別紙１）省力化計算シート'!N21&amp;"分→）"&amp;'（別紙１）省力化計算シート'!J21&amp;"分"))</f>
        <v/>
      </c>
      <c r="E68" s="349"/>
      <c r="G68" s="83" t="str">
        <f>IF('（別紙１）省力化計算シート'!J22="","",IF(OR('（別紙１）省力化計算シート'!N22="-",'（別紙１）省力化計算シート'!N22=0),'（別紙１）省力化計算シート'!J22&amp;"分","("&amp;'（別紙１）省力化計算シート'!J22-'（別紙１）省力化計算シート'!N22&amp;"分→）"&amp;'（別紙１）省力化計算シート'!J22&amp;"分"))</f>
        <v/>
      </c>
      <c r="I68" s="349"/>
      <c r="K68" s="83" t="str">
        <f>IF('（別紙１）省力化計算シート'!J23="","",IF(OR('（別紙１）省力化計算シート'!N23="-",'（別紙１）省力化計算シート'!N23=0),'（別紙１）省力化計算シート'!J23&amp;"分","("&amp;'（別紙１）省力化計算シート'!J23-'（別紙１）省力化計算シート'!N23&amp;"分→）"&amp;'（別紙１）省力化計算シート'!J23&amp;"分"))</f>
        <v/>
      </c>
      <c r="M68" s="349"/>
      <c r="O68" s="83" t="str">
        <f>IF('（別紙１）省力化計算シート'!J24="","",IF(OR('（別紙１）省力化計算シート'!N24="-",'（別紙１）省力化計算シート'!N24=0),'（別紙１）省力化計算シート'!J24&amp;"分","("&amp;'（別紙１）省力化計算シート'!J24-'（別紙１）省力化計算シート'!N24&amp;"分→）"&amp;'（別紙１）省力化計算シート'!J24&amp;"分"))</f>
        <v/>
      </c>
      <c r="Q68" s="349"/>
      <c r="S68" s="83" t="str">
        <f>IF('（別紙１）省力化計算シート'!J25="","",IF(OR('（別紙１）省力化計算シート'!N25="-",'（別紙１）省力化計算シート'!N25=0),'（別紙１）省力化計算シート'!J25&amp;"分","("&amp;'（別紙１）省力化計算シート'!J25-'（別紙１）省力化計算シート'!N25&amp;"分→）"&amp;'（別紙１）省力化計算シート'!J25&amp;"分"))</f>
        <v/>
      </c>
      <c r="U68" s="350"/>
      <c r="X68" s="102"/>
    </row>
    <row r="69" spans="2:24" ht="15" customHeight="1" x14ac:dyDescent="0.55000000000000004">
      <c r="B69" s="88"/>
      <c r="C69" s="357"/>
      <c r="G69" s="357"/>
      <c r="K69" s="357"/>
      <c r="O69" s="357"/>
      <c r="S69" s="357"/>
      <c r="U69" s="84"/>
      <c r="X69" s="102"/>
    </row>
    <row r="70" spans="2:24" ht="15" customHeight="1" x14ac:dyDescent="0.55000000000000004">
      <c r="B70" s="88"/>
      <c r="C70" s="357"/>
      <c r="G70" s="357"/>
      <c r="K70" s="357"/>
      <c r="O70" s="357"/>
      <c r="S70" s="357"/>
      <c r="U70" s="84"/>
      <c r="X70" s="102"/>
    </row>
    <row r="71" spans="2:24" ht="7.5" customHeight="1" x14ac:dyDescent="0.55000000000000004">
      <c r="B71" s="89"/>
      <c r="C71" s="65"/>
      <c r="D71" s="65"/>
      <c r="E71" s="65"/>
      <c r="F71" s="65"/>
      <c r="G71" s="65"/>
      <c r="H71" s="65"/>
      <c r="I71" s="65"/>
      <c r="J71" s="65"/>
      <c r="K71" s="65"/>
      <c r="L71" s="65"/>
      <c r="M71" s="65"/>
      <c r="N71" s="65"/>
      <c r="O71" s="65"/>
      <c r="P71" s="65"/>
      <c r="Q71" s="65"/>
      <c r="R71" s="65"/>
      <c r="S71" s="65"/>
      <c r="T71" s="65"/>
      <c r="U71" s="86"/>
      <c r="X71" s="102"/>
    </row>
    <row r="72" spans="2:24" ht="7.5" customHeight="1" x14ac:dyDescent="0.55000000000000004">
      <c r="X72" s="102"/>
    </row>
    <row r="73" spans="2:24" ht="7.5" hidden="1" customHeight="1" outlineLevel="1" thickBot="1" x14ac:dyDescent="0.6">
      <c r="B73" s="87"/>
      <c r="C73" s="79"/>
      <c r="D73" s="79"/>
      <c r="E73" s="79"/>
      <c r="F73" s="79"/>
      <c r="G73" s="79"/>
      <c r="H73" s="79"/>
      <c r="I73" s="79"/>
      <c r="J73" s="79"/>
      <c r="K73" s="79"/>
      <c r="L73" s="79"/>
      <c r="M73" s="79"/>
      <c r="N73" s="79"/>
      <c r="O73" s="79"/>
      <c r="P73" s="79"/>
      <c r="Q73" s="79"/>
      <c r="R73" s="79"/>
      <c r="S73" s="79"/>
      <c r="T73" s="79"/>
      <c r="U73" s="80"/>
      <c r="X73" s="102"/>
    </row>
    <row r="74" spans="2:24" ht="18.75" hidden="1" customHeight="1" outlineLevel="1" x14ac:dyDescent="0.55000000000000004">
      <c r="B74" s="88"/>
      <c r="C74" s="82">
        <f>'（別紙１）省力化計算シート'!I26</f>
        <v>0</v>
      </c>
      <c r="E74" s="349" t="s">
        <v>32</v>
      </c>
      <c r="G74" s="82">
        <f>'（別紙１）省力化計算シート'!I27</f>
        <v>0</v>
      </c>
      <c r="I74" s="349" t="s">
        <v>32</v>
      </c>
      <c r="K74" s="82">
        <f>'（別紙１）省力化計算シート'!I28</f>
        <v>0</v>
      </c>
      <c r="M74" s="349" t="s">
        <v>32</v>
      </c>
      <c r="O74" s="82">
        <f>'（別紙１）省力化計算シート'!I29</f>
        <v>0</v>
      </c>
      <c r="Q74" s="349" t="s">
        <v>32</v>
      </c>
      <c r="S74" s="82">
        <f>'（別紙１）省力化計算シート'!I30</f>
        <v>0</v>
      </c>
      <c r="U74" s="350" t="s">
        <v>39</v>
      </c>
      <c r="X74" s="102"/>
    </row>
    <row r="75" spans="2:24" ht="18.75" hidden="1" customHeight="1" outlineLevel="1" thickBot="1" x14ac:dyDescent="0.6">
      <c r="B75" s="88"/>
      <c r="C75" s="83" t="str">
        <f>IF('（別紙１）省力化計算シート'!J26="","",IF(OR('（別紙１）省力化計算シート'!N26="-",'（別紙１）省力化計算シート'!N26=0),'（別紙１）省力化計算シート'!J26&amp;"分","("&amp;'（別紙１）省力化計算シート'!J26-'（別紙１）省力化計算シート'!N26&amp;"分→）"&amp;'（別紙１）省力化計算シート'!J26&amp;"分"))</f>
        <v/>
      </c>
      <c r="E75" s="349"/>
      <c r="G75" s="83" t="str">
        <f>IF('（別紙１）省力化計算シート'!J27="","",IF(OR('（別紙１）省力化計算シート'!N27="-",'（別紙１）省力化計算シート'!N27=0),'（別紙１）省力化計算シート'!J27&amp;"分","("&amp;'（別紙１）省力化計算シート'!J27-'（別紙１）省力化計算シート'!N27&amp;"分→）"&amp;'（別紙１）省力化計算シート'!J27&amp;"分"))</f>
        <v/>
      </c>
      <c r="I75" s="349"/>
      <c r="K75" s="83" t="str">
        <f>IF('（別紙１）省力化計算シート'!J28="","",IF(OR('（別紙１）省力化計算シート'!N28="-",'（別紙１）省力化計算シート'!N28=0),'（別紙１）省力化計算シート'!J28&amp;"分","("&amp;'（別紙１）省力化計算シート'!J28-'（別紙１）省力化計算シート'!N28&amp;"分→）"&amp;'（別紙１）省力化計算シート'!J28&amp;"分"))</f>
        <v/>
      </c>
      <c r="M75" s="349"/>
      <c r="O75" s="83" t="str">
        <f>IF('（別紙１）省力化計算シート'!J29="","",IF(OR('（別紙１）省力化計算シート'!N29="-",'（別紙１）省力化計算シート'!N29=0),'（別紙１）省力化計算シート'!J29&amp;"分","("&amp;'（別紙１）省力化計算シート'!J29-'（別紙１）省力化計算シート'!N29&amp;"分→）"&amp;'（別紙１）省力化計算シート'!J29&amp;"分"))</f>
        <v/>
      </c>
      <c r="Q75" s="349"/>
      <c r="S75" s="83" t="str">
        <f>IF('（別紙１）省力化計算シート'!J30="","",IF(OR('（別紙１）省力化計算シート'!N30="-",'（別紙１）省力化計算シート'!N30=0),'（別紙１）省力化計算シート'!J30&amp;"分","("&amp;'（別紙１）省力化計算シート'!J30-'（別紙１）省力化計算シート'!N30&amp;"分→）"&amp;'（別紙１）省力化計算シート'!J30&amp;"分"))</f>
        <v/>
      </c>
      <c r="U75" s="350"/>
      <c r="X75" s="102"/>
    </row>
    <row r="76" spans="2:24" ht="15" hidden="1" customHeight="1" outlineLevel="1" x14ac:dyDescent="0.55000000000000004">
      <c r="B76" s="88"/>
      <c r="C76" s="359"/>
      <c r="G76" s="359"/>
      <c r="K76" s="359"/>
      <c r="O76" s="359"/>
      <c r="S76" s="359"/>
      <c r="U76" s="84"/>
      <c r="X76" s="102"/>
    </row>
    <row r="77" spans="2:24" ht="15" hidden="1" customHeight="1" outlineLevel="1" x14ac:dyDescent="0.55000000000000004">
      <c r="B77" s="88"/>
      <c r="C77" s="357"/>
      <c r="G77" s="357"/>
      <c r="K77" s="357"/>
      <c r="O77" s="357"/>
      <c r="S77" s="357"/>
      <c r="U77" s="84"/>
      <c r="X77" s="102"/>
    </row>
    <row r="78" spans="2:24" ht="7.5" hidden="1" customHeight="1" outlineLevel="1" x14ac:dyDescent="0.55000000000000004">
      <c r="B78" s="89"/>
      <c r="C78" s="65"/>
      <c r="D78" s="65"/>
      <c r="E78" s="65"/>
      <c r="F78" s="65"/>
      <c r="G78" s="65"/>
      <c r="H78" s="65"/>
      <c r="I78" s="65"/>
      <c r="J78" s="65"/>
      <c r="K78" s="65"/>
      <c r="L78" s="65"/>
      <c r="M78" s="65"/>
      <c r="N78" s="65"/>
      <c r="O78" s="65"/>
      <c r="P78" s="65"/>
      <c r="Q78" s="65"/>
      <c r="R78" s="65"/>
      <c r="S78" s="65"/>
      <c r="T78" s="65"/>
      <c r="U78" s="86"/>
      <c r="X78" s="102"/>
    </row>
    <row r="79" spans="2:24" ht="7.5" hidden="1" customHeight="1" outlineLevel="1" x14ac:dyDescent="0.55000000000000004">
      <c r="X79" s="102"/>
    </row>
    <row r="80" spans="2:24" ht="7.5" hidden="1" customHeight="1" outlineLevel="1" thickBot="1" x14ac:dyDescent="0.6">
      <c r="B80" s="87"/>
      <c r="C80" s="79"/>
      <c r="D80" s="79"/>
      <c r="E80" s="79"/>
      <c r="F80" s="79"/>
      <c r="G80" s="79"/>
      <c r="H80" s="79"/>
      <c r="I80" s="79"/>
      <c r="J80" s="79"/>
      <c r="K80" s="79"/>
      <c r="L80" s="79"/>
      <c r="M80" s="79"/>
      <c r="N80" s="79"/>
      <c r="O80" s="79"/>
      <c r="P80" s="79"/>
      <c r="Q80" s="79"/>
      <c r="R80" s="79"/>
      <c r="S80" s="79"/>
      <c r="T80" s="79"/>
      <c r="U80" s="80"/>
      <c r="X80" s="102"/>
    </row>
    <row r="81" spans="1:24" ht="18.75" hidden="1" customHeight="1" outlineLevel="1" x14ac:dyDescent="0.55000000000000004">
      <c r="B81" s="88"/>
      <c r="C81" s="82">
        <f>'（別紙１）省力化計算シート'!I31</f>
        <v>0</v>
      </c>
      <c r="E81" s="349" t="s">
        <v>32</v>
      </c>
      <c r="G81" s="82">
        <f>'（別紙１）省力化計算シート'!I32</f>
        <v>0</v>
      </c>
      <c r="I81" s="349" t="s">
        <v>32</v>
      </c>
      <c r="K81" s="82">
        <f>'（別紙１）省力化計算シート'!I33</f>
        <v>0</v>
      </c>
      <c r="M81" s="349" t="s">
        <v>32</v>
      </c>
      <c r="O81" s="82">
        <f>'（別紙１）省力化計算シート'!I34</f>
        <v>0</v>
      </c>
      <c r="Q81" s="349" t="s">
        <v>32</v>
      </c>
      <c r="S81" s="82">
        <f>'（別紙１）省力化計算シート'!I35</f>
        <v>0</v>
      </c>
      <c r="U81" s="350" t="s">
        <v>39</v>
      </c>
      <c r="X81" s="102"/>
    </row>
    <row r="82" spans="1:24" ht="18.75" hidden="1" customHeight="1" outlineLevel="1" thickBot="1" x14ac:dyDescent="0.6">
      <c r="B82" s="88"/>
      <c r="C82" s="83" t="str">
        <f>IF('（別紙１）省力化計算シート'!J31="","",IF(OR('（別紙１）省力化計算シート'!N31="-",'（別紙１）省力化計算シート'!N31=0),'（別紙１）省力化計算シート'!J31&amp;"分","("&amp;'（別紙１）省力化計算シート'!J31-'（別紙１）省力化計算シート'!N31&amp;"分→）"&amp;'（別紙１）省力化計算シート'!J31&amp;"分"))</f>
        <v/>
      </c>
      <c r="E82" s="349"/>
      <c r="G82" s="83" t="str">
        <f>IF('（別紙１）省力化計算シート'!J32="","",IF(OR('（別紙１）省力化計算シート'!N32="-",'（別紙１）省力化計算シート'!N32=0),'（別紙１）省力化計算シート'!J32&amp;"分","("&amp;'（別紙１）省力化計算シート'!J32-'（別紙１）省力化計算シート'!N32&amp;"分→）"&amp;'（別紙１）省力化計算シート'!J32&amp;"分"))</f>
        <v/>
      </c>
      <c r="I82" s="349"/>
      <c r="K82" s="83" t="str">
        <f>IF('（別紙１）省力化計算シート'!J33="","",IF(OR('（別紙１）省力化計算シート'!N33="-",'（別紙１）省力化計算シート'!N33=0),'（別紙１）省力化計算シート'!J33&amp;"分","("&amp;'（別紙１）省力化計算シート'!J33-'（別紙１）省力化計算シート'!N33&amp;"分→）"&amp;'（別紙１）省力化計算シート'!J33&amp;"分"))</f>
        <v/>
      </c>
      <c r="M82" s="349"/>
      <c r="O82" s="83" t="str">
        <f>IF('（別紙１）省力化計算シート'!J34="","",IF(OR('（別紙１）省力化計算シート'!N34="-",'（別紙１）省力化計算シート'!N34=0),'（別紙１）省力化計算シート'!J34&amp;"分","("&amp;'（別紙１）省力化計算シート'!J34-'（別紙１）省力化計算シート'!N34&amp;"分→）"&amp;'（別紙１）省力化計算シート'!J34&amp;"分"))</f>
        <v/>
      </c>
      <c r="Q82" s="349"/>
      <c r="S82" s="83" t="str">
        <f>IF('（別紙１）省力化計算シート'!J35="","",IF(OR('（別紙１）省力化計算シート'!N35="-",'（別紙１）省力化計算シート'!N35=0),'（別紙１）省力化計算シート'!J35&amp;"分","("&amp;'（別紙１）省力化計算シート'!J35-'（別紙１）省力化計算シート'!N35&amp;"分→）"&amp;'（別紙１）省力化計算シート'!J35&amp;"分"))</f>
        <v/>
      </c>
      <c r="U82" s="350"/>
      <c r="X82" s="102"/>
    </row>
    <row r="83" spans="1:24" ht="15" hidden="1" customHeight="1" outlineLevel="1" x14ac:dyDescent="0.55000000000000004">
      <c r="B83" s="88"/>
      <c r="C83" s="357"/>
      <c r="G83" s="357"/>
      <c r="K83" s="357"/>
      <c r="O83" s="357"/>
      <c r="S83" s="357"/>
      <c r="U83" s="84"/>
      <c r="X83" s="102"/>
    </row>
    <row r="84" spans="1:24" ht="15" hidden="1" customHeight="1" outlineLevel="1" x14ac:dyDescent="0.55000000000000004">
      <c r="B84" s="88"/>
      <c r="C84" s="357"/>
      <c r="G84" s="357"/>
      <c r="K84" s="357"/>
      <c r="O84" s="357"/>
      <c r="S84" s="357"/>
      <c r="U84" s="84"/>
      <c r="X84" s="102"/>
    </row>
    <row r="85" spans="1:24" ht="7.5" hidden="1" customHeight="1" outlineLevel="1" x14ac:dyDescent="0.55000000000000004">
      <c r="B85" s="89"/>
      <c r="C85" s="65"/>
      <c r="D85" s="65"/>
      <c r="E85" s="65"/>
      <c r="F85" s="65"/>
      <c r="G85" s="65"/>
      <c r="H85" s="65"/>
      <c r="I85" s="65"/>
      <c r="J85" s="65"/>
      <c r="K85" s="65"/>
      <c r="L85" s="65"/>
      <c r="M85" s="65"/>
      <c r="N85" s="65"/>
      <c r="O85" s="65"/>
      <c r="P85" s="65"/>
      <c r="Q85" s="65"/>
      <c r="R85" s="65"/>
      <c r="S85" s="65"/>
      <c r="T85" s="65"/>
      <c r="U85" s="86"/>
      <c r="X85" s="102"/>
    </row>
    <row r="86" spans="1:24" ht="7.5" hidden="1" customHeight="1" outlineLevel="1" x14ac:dyDescent="0.55000000000000004">
      <c r="X86" s="102"/>
    </row>
    <row r="87" spans="1:24" ht="7.5" hidden="1" customHeight="1" outlineLevel="1" thickBot="1" x14ac:dyDescent="0.6">
      <c r="B87" s="87"/>
      <c r="C87" s="79"/>
      <c r="D87" s="79"/>
      <c r="E87" s="79"/>
      <c r="F87" s="79"/>
      <c r="G87" s="79"/>
      <c r="H87" s="79"/>
      <c r="I87" s="79"/>
      <c r="J87" s="79"/>
      <c r="K87" s="79"/>
      <c r="L87" s="79"/>
      <c r="M87" s="79"/>
      <c r="N87" s="79"/>
      <c r="O87" s="79"/>
      <c r="P87" s="79"/>
      <c r="Q87" s="79"/>
      <c r="R87" s="79"/>
      <c r="S87" s="79"/>
      <c r="T87" s="79"/>
      <c r="U87" s="90"/>
      <c r="X87" s="102"/>
    </row>
    <row r="88" spans="1:24" ht="18.75" hidden="1" customHeight="1" outlineLevel="1" x14ac:dyDescent="0.55000000000000004">
      <c r="B88" s="88"/>
      <c r="C88" s="82">
        <f>'（別紙１）省力化計算シート'!I36</f>
        <v>0</v>
      </c>
      <c r="E88" s="349" t="s">
        <v>32</v>
      </c>
      <c r="G88" s="82">
        <f>'（別紙１）省力化計算シート'!I37</f>
        <v>0</v>
      </c>
      <c r="I88" s="349" t="s">
        <v>32</v>
      </c>
      <c r="K88" s="82">
        <f>'（別紙１）省力化計算シート'!I38</f>
        <v>0</v>
      </c>
      <c r="M88" s="349" t="s">
        <v>32</v>
      </c>
      <c r="O88" s="82">
        <f>'（別紙１）省力化計算シート'!I39</f>
        <v>0</v>
      </c>
      <c r="Q88" s="349" t="s">
        <v>32</v>
      </c>
      <c r="S88" s="82">
        <f>'（別紙１）省力化計算シート'!I40</f>
        <v>0</v>
      </c>
      <c r="U88" s="358"/>
      <c r="X88" s="102"/>
    </row>
    <row r="89" spans="1:24" ht="18.75" hidden="1" customHeight="1" outlineLevel="1" thickBot="1" x14ac:dyDescent="0.6">
      <c r="B89" s="88"/>
      <c r="C89" s="83" t="str">
        <f>IF('（別紙１）省力化計算シート'!J36="","",IF(OR('（別紙１）省力化計算シート'!N36="-",'（別紙１）省力化計算シート'!N36=0),'（別紙１）省力化計算シート'!J36&amp;"分","("&amp;'（別紙１）省力化計算シート'!J36-'（別紙１）省力化計算シート'!N36&amp;"分→）"&amp;'（別紙１）省力化計算シート'!J36&amp;"分"))</f>
        <v/>
      </c>
      <c r="E89" s="349"/>
      <c r="G89" s="83" t="str">
        <f>IF('（別紙１）省力化計算シート'!J37="","",IF(OR('（別紙１）省力化計算シート'!N37="-",'（別紙１）省力化計算シート'!N37=0),'（別紙１）省力化計算シート'!J37&amp;"分","("&amp;'（別紙１）省力化計算シート'!J37-'（別紙１）省力化計算シート'!N37&amp;"分→）"&amp;'（別紙１）省力化計算シート'!J37&amp;"分"))</f>
        <v/>
      </c>
      <c r="I89" s="349"/>
      <c r="K89" s="83" t="str">
        <f>IF('（別紙１）省力化計算シート'!J38="","",IF(OR('（別紙１）省力化計算シート'!N38="-",'（別紙１）省力化計算シート'!N38=0),'（別紙１）省力化計算シート'!J38&amp;"分","("&amp;'（別紙１）省力化計算シート'!J38-'（別紙１）省力化計算シート'!N38&amp;"分→）"&amp;'（別紙１）省力化計算シート'!J38&amp;"分"))</f>
        <v/>
      </c>
      <c r="M89" s="349"/>
      <c r="O89" s="83" t="str">
        <f>IF('（別紙１）省力化計算シート'!J39="","",IF(OR('（別紙１）省力化計算シート'!N39="-",'（別紙１）省力化計算シート'!N39=0),'（別紙１）省力化計算シート'!J39&amp;"分","("&amp;'（別紙１）省力化計算シート'!J39-'（別紙１）省力化計算シート'!N39&amp;"分→）"&amp;'（別紙１）省力化計算シート'!J39&amp;"分"))</f>
        <v/>
      </c>
      <c r="Q89" s="349"/>
      <c r="S89" s="83" t="str">
        <f>IF('（別紙１）省力化計算シート'!J40="","",IF(OR('（別紙１）省力化計算シート'!N40="-",'（別紙１）省力化計算シート'!N40=0),'（別紙１）省力化計算シート'!J40&amp;"分","("&amp;'（別紙１）省力化計算シート'!J40-'（別紙１）省力化計算シート'!N40&amp;"分→）"&amp;'（別紙１）省力化計算シート'!J40&amp;"分"))</f>
        <v/>
      </c>
      <c r="U89" s="358"/>
      <c r="X89" s="102"/>
    </row>
    <row r="90" spans="1:24" ht="15" hidden="1" customHeight="1" outlineLevel="1" x14ac:dyDescent="0.55000000000000004">
      <c r="B90" s="88"/>
      <c r="C90" s="359"/>
      <c r="G90" s="359"/>
      <c r="K90" s="359"/>
      <c r="O90" s="359"/>
      <c r="S90" s="359"/>
      <c r="U90" s="91"/>
      <c r="X90" s="102"/>
    </row>
    <row r="91" spans="1:24" ht="15" hidden="1" customHeight="1" outlineLevel="1" x14ac:dyDescent="0.55000000000000004">
      <c r="B91" s="88"/>
      <c r="C91" s="357"/>
      <c r="G91" s="357"/>
      <c r="K91" s="357"/>
      <c r="O91" s="357"/>
      <c r="S91" s="357"/>
      <c r="U91" s="91"/>
      <c r="X91" s="102"/>
    </row>
    <row r="92" spans="1:24" ht="7.5" hidden="1" customHeight="1" outlineLevel="1" x14ac:dyDescent="0.55000000000000004">
      <c r="B92" s="89"/>
      <c r="C92" s="65"/>
      <c r="D92" s="65"/>
      <c r="E92" s="65"/>
      <c r="F92" s="65"/>
      <c r="G92" s="65"/>
      <c r="H92" s="65"/>
      <c r="I92" s="65"/>
      <c r="J92" s="65"/>
      <c r="K92" s="65"/>
      <c r="L92" s="65"/>
      <c r="M92" s="65"/>
      <c r="N92" s="65"/>
      <c r="O92" s="65"/>
      <c r="P92" s="65"/>
      <c r="Q92" s="65"/>
      <c r="R92" s="65"/>
      <c r="S92" s="65"/>
      <c r="T92" s="65"/>
      <c r="U92" s="92"/>
      <c r="X92" s="102"/>
    </row>
    <row r="93" spans="1:24" ht="17.5" customHeight="1" collapsed="1" x14ac:dyDescent="0.55000000000000004">
      <c r="A93" s="360" t="str">
        <f>IF(COUNTA('（別紙１）省力化計算シート'!I26:I40)&lt;&gt;0,"← 非表示エリアに記載があります。[＋]をクリックして表示してください。[-]の場合は、すべて表示されています。","")</f>
        <v/>
      </c>
      <c r="B93" s="361"/>
      <c r="C93" s="361"/>
      <c r="D93" s="361"/>
      <c r="E93" s="361"/>
      <c r="F93" s="361"/>
      <c r="G93" s="361"/>
      <c r="H93" s="361"/>
      <c r="I93" s="361"/>
      <c r="J93" s="361"/>
      <c r="K93" s="361"/>
      <c r="L93" s="361"/>
      <c r="M93" s="361"/>
      <c r="N93" s="361"/>
      <c r="O93" s="361"/>
      <c r="P93" s="361"/>
      <c r="Q93" s="361"/>
      <c r="R93" s="361"/>
      <c r="S93" s="361"/>
      <c r="T93" s="361"/>
      <c r="U93" s="361"/>
      <c r="X93" s="102"/>
    </row>
  </sheetData>
  <sheetProtection algorithmName="SHA-512" hashValue="bmwwgZhUH94jd7FUMo3XuEzdMkGseV6aRUTwzOVFxTc7NIzeEM1eRs4r8T/lupDv4LZ+amQp1858C38QATJKbQ==" saltValue="c9HQ46nkPasJt+Im+ck8LA==" spinCount="100000" sheet="1" objects="1" formatRows="0"/>
  <mergeCells count="133">
    <mergeCell ref="A93:U93"/>
    <mergeCell ref="A48:U48"/>
    <mergeCell ref="E88:E89"/>
    <mergeCell ref="I88:I89"/>
    <mergeCell ref="M88:M89"/>
    <mergeCell ref="Q88:Q89"/>
    <mergeCell ref="U88:U89"/>
    <mergeCell ref="C90:C91"/>
    <mergeCell ref="G90:G91"/>
    <mergeCell ref="K90:K91"/>
    <mergeCell ref="O90:O91"/>
    <mergeCell ref="S90:S91"/>
    <mergeCell ref="E81:E82"/>
    <mergeCell ref="I81:I82"/>
    <mergeCell ref="M81:M82"/>
    <mergeCell ref="Q81:Q82"/>
    <mergeCell ref="U81:U82"/>
    <mergeCell ref="C83:C84"/>
    <mergeCell ref="G83:G84"/>
    <mergeCell ref="K83:K84"/>
    <mergeCell ref="O83:O84"/>
    <mergeCell ref="S83:S84"/>
    <mergeCell ref="E74:E75"/>
    <mergeCell ref="I74:I75"/>
    <mergeCell ref="M74:M75"/>
    <mergeCell ref="Q74:Q75"/>
    <mergeCell ref="U74:U75"/>
    <mergeCell ref="C76:C77"/>
    <mergeCell ref="G76:G77"/>
    <mergeCell ref="K76:K77"/>
    <mergeCell ref="O76:O77"/>
    <mergeCell ref="S76:S77"/>
    <mergeCell ref="E67:E68"/>
    <mergeCell ref="I67:I68"/>
    <mergeCell ref="M67:M68"/>
    <mergeCell ref="Q67:Q68"/>
    <mergeCell ref="U67:U68"/>
    <mergeCell ref="C69:C70"/>
    <mergeCell ref="G69:G70"/>
    <mergeCell ref="K69:K70"/>
    <mergeCell ref="O69:O70"/>
    <mergeCell ref="S69:S70"/>
    <mergeCell ref="C62:C63"/>
    <mergeCell ref="G62:G63"/>
    <mergeCell ref="K62:K63"/>
    <mergeCell ref="O62:O63"/>
    <mergeCell ref="S62:S63"/>
    <mergeCell ref="C55:C56"/>
    <mergeCell ref="G55:G56"/>
    <mergeCell ref="K55:K56"/>
    <mergeCell ref="O55:O56"/>
    <mergeCell ref="S55:S56"/>
    <mergeCell ref="E60:E61"/>
    <mergeCell ref="I60:I61"/>
    <mergeCell ref="M60:M61"/>
    <mergeCell ref="Q60:Q61"/>
    <mergeCell ref="M53:M54"/>
    <mergeCell ref="Q53:Q54"/>
    <mergeCell ref="U53:U54"/>
    <mergeCell ref="E43:E44"/>
    <mergeCell ref="I43:I44"/>
    <mergeCell ref="M43:M44"/>
    <mergeCell ref="Q43:Q44"/>
    <mergeCell ref="U43:U44"/>
    <mergeCell ref="U60:U61"/>
    <mergeCell ref="C45:C46"/>
    <mergeCell ref="G45:G46"/>
    <mergeCell ref="K45:K46"/>
    <mergeCell ref="O45:O46"/>
    <mergeCell ref="S45:S46"/>
    <mergeCell ref="E36:E37"/>
    <mergeCell ref="I36:I37"/>
    <mergeCell ref="M36:M37"/>
    <mergeCell ref="Q36:Q37"/>
    <mergeCell ref="C24:C25"/>
    <mergeCell ref="G24:G25"/>
    <mergeCell ref="K24:K25"/>
    <mergeCell ref="O24:O25"/>
    <mergeCell ref="S24:S25"/>
    <mergeCell ref="U36:U37"/>
    <mergeCell ref="C38:C39"/>
    <mergeCell ref="G38:G39"/>
    <mergeCell ref="K38:K39"/>
    <mergeCell ref="O38:O39"/>
    <mergeCell ref="S38:S39"/>
    <mergeCell ref="E29:E30"/>
    <mergeCell ref="I29:I30"/>
    <mergeCell ref="M29:M30"/>
    <mergeCell ref="Q29:Q30"/>
    <mergeCell ref="U29:U30"/>
    <mergeCell ref="C31:C32"/>
    <mergeCell ref="G31:G32"/>
    <mergeCell ref="K31:K32"/>
    <mergeCell ref="O31:O32"/>
    <mergeCell ref="S31:S32"/>
    <mergeCell ref="C17:C18"/>
    <mergeCell ref="G17:G18"/>
    <mergeCell ref="K17:K18"/>
    <mergeCell ref="O17:O18"/>
    <mergeCell ref="S17:S18"/>
    <mergeCell ref="C10:C11"/>
    <mergeCell ref="G10:G11"/>
    <mergeCell ref="K10:K11"/>
    <mergeCell ref="O10:O11"/>
    <mergeCell ref="S10:S11"/>
    <mergeCell ref="E15:E16"/>
    <mergeCell ref="I15:I16"/>
    <mergeCell ref="M15:M16"/>
    <mergeCell ref="Q15:Q16"/>
    <mergeCell ref="X53:X54"/>
    <mergeCell ref="X60:X61"/>
    <mergeCell ref="X62:X63"/>
    <mergeCell ref="O3:R3"/>
    <mergeCell ref="O5:Q5"/>
    <mergeCell ref="T5:U5"/>
    <mergeCell ref="E8:E9"/>
    <mergeCell ref="I8:I9"/>
    <mergeCell ref="M8:M9"/>
    <mergeCell ref="Q8:Q9"/>
    <mergeCell ref="U8:U9"/>
    <mergeCell ref="X8:X9"/>
    <mergeCell ref="X17:X18"/>
    <mergeCell ref="X15:X16"/>
    <mergeCell ref="U15:U16"/>
    <mergeCell ref="E22:E23"/>
    <mergeCell ref="I22:I23"/>
    <mergeCell ref="M22:M23"/>
    <mergeCell ref="Q22:Q23"/>
    <mergeCell ref="U22:U23"/>
    <mergeCell ref="O50:Q50"/>
    <mergeCell ref="T50:U50"/>
    <mergeCell ref="E53:E54"/>
    <mergeCell ref="I53:I54"/>
  </mergeCells>
  <phoneticPr fontId="1"/>
  <pageMargins left="0.7" right="0.7" top="0.75" bottom="0.75" header="0.3" footer="0.3"/>
  <pageSetup paperSize="9" scale="80" orientation="landscape" r:id="rId1"/>
  <rowBreaks count="1" manualBreakCount="1">
    <brk id="66" max="23" man="1"/>
  </rowBreaks>
  <ignoredErrors>
    <ignoredError sqref="A48 A93"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398" id="{C48B53BA-31D5-469C-8D64-DC2A7D63CC28}">
            <xm:f>'（別紙１）省力化計算シート'!$C$15=""</xm:f>
            <x14:dxf>
              <border>
                <left style="thin">
                  <color auto="1"/>
                </left>
                <vertical/>
                <horizontal/>
              </border>
            </x14:dxf>
          </x14:cfRule>
          <xm:sqref>B14:B19</xm:sqref>
        </x14:conditionalFormatting>
        <x14:conditionalFormatting xmlns:xm="http://schemas.microsoft.com/office/excel/2006/main">
          <x14:cfRule type="expression" priority="274" id="{E7CBED50-4A90-4E1B-BBAC-B13E3805B76D}">
            <xm:f>'（別紙１）省力化計算シート'!$C$20=""</xm:f>
            <x14:dxf>
              <border>
                <left style="thin">
                  <color auto="1"/>
                </left>
                <vertical/>
                <horizontal/>
              </border>
            </x14:dxf>
          </x14:cfRule>
          <xm:sqref>B21:B26</xm:sqref>
        </x14:conditionalFormatting>
        <x14:conditionalFormatting xmlns:xm="http://schemas.microsoft.com/office/excel/2006/main">
          <x14:cfRule type="expression" priority="201" id="{A7A9B528-EFEC-46E6-AD8E-895476F51372}">
            <xm:f>'（別紙１）省力化計算シート'!$C$25=""</xm:f>
            <x14:dxf>
              <border>
                <left style="thin">
                  <color auto="1"/>
                </left>
                <vertical/>
                <horizontal/>
              </border>
            </x14:dxf>
          </x14:cfRule>
          <xm:sqref>B28:B33</xm:sqref>
        </x14:conditionalFormatting>
        <x14:conditionalFormatting xmlns:xm="http://schemas.microsoft.com/office/excel/2006/main">
          <x14:cfRule type="expression" priority="165" id="{AA4E97FF-8707-4C68-A361-60BE055F01DA}">
            <xm:f>'（別紙１）省力化計算シート'!$C$30=""</xm:f>
            <x14:dxf>
              <border>
                <left style="thin">
                  <color auto="1"/>
                </left>
                <vertical/>
                <horizontal/>
              </border>
            </x14:dxf>
          </x14:cfRule>
          <xm:sqref>B35:B40</xm:sqref>
        </x14:conditionalFormatting>
        <x14:conditionalFormatting xmlns:xm="http://schemas.microsoft.com/office/excel/2006/main">
          <x14:cfRule type="expression" priority="129" id="{896D3DAC-FF93-4C87-9897-D900370D738C}">
            <xm:f>'（別紙１）省力化計算シート'!$C$35=""</xm:f>
            <x14:dxf>
              <border>
                <left style="thin">
                  <color auto="1"/>
                </left>
                <vertical/>
                <horizontal/>
              </border>
            </x14:dxf>
          </x14:cfRule>
          <xm:sqref>B42:B47</xm:sqref>
        </x14:conditionalFormatting>
        <x14:conditionalFormatting xmlns:xm="http://schemas.microsoft.com/office/excel/2006/main">
          <x14:cfRule type="expression" priority="310" id="{9A6DEE9F-08EC-4FE2-B674-32F5F70BC589}">
            <xm:f>'（別紙１）省力化計算シート'!$I$15=""</xm:f>
            <x14:dxf>
              <border>
                <left style="thin">
                  <color auto="1"/>
                </left>
                <vertical/>
                <horizontal/>
              </border>
            </x14:dxf>
          </x14:cfRule>
          <xm:sqref>B59:B64</xm:sqref>
        </x14:conditionalFormatting>
        <x14:conditionalFormatting xmlns:xm="http://schemas.microsoft.com/office/excel/2006/main">
          <x14:cfRule type="expression" priority="219" id="{E4FE0938-2ADF-4E7B-A7EF-9D542A41CC0A}">
            <xm:f>'（別紙１）省力化計算シート'!$I$20=""</xm:f>
            <x14:dxf>
              <border>
                <left style="thin">
                  <color auto="1"/>
                </left>
              </border>
            </x14:dxf>
          </x14:cfRule>
          <xm:sqref>B66:B71</xm:sqref>
        </x14:conditionalFormatting>
        <x14:conditionalFormatting xmlns:xm="http://schemas.microsoft.com/office/excel/2006/main">
          <x14:cfRule type="expression" priority="93" id="{60001CD3-2AB8-46B6-800D-55C7827B5F0D}">
            <xm:f>'（別紙１）省力化計算シート'!$I$25=""</xm:f>
            <x14:dxf>
              <border>
                <left style="thin">
                  <color auto="1"/>
                </left>
                <vertical/>
                <horizontal/>
              </border>
            </x14:dxf>
          </x14:cfRule>
          <xm:sqref>B73:B78</xm:sqref>
        </x14:conditionalFormatting>
        <x14:conditionalFormatting xmlns:xm="http://schemas.microsoft.com/office/excel/2006/main">
          <x14:cfRule type="expression" priority="38" id="{A256B537-B114-4103-ABA5-925560A6ABC1}">
            <xm:f>'（別紙１）省力化計算シート'!$I$30=""</xm:f>
            <x14:dxf>
              <border>
                <left style="thin">
                  <color auto="1"/>
                </left>
              </border>
            </x14:dxf>
          </x14:cfRule>
          <xm:sqref>B80:B85</xm:sqref>
        </x14:conditionalFormatting>
        <x14:conditionalFormatting xmlns:xm="http://schemas.microsoft.com/office/excel/2006/main">
          <x14:cfRule type="expression" priority="21" id="{A0D8FA1D-7BA7-4339-A73A-BF84DBCB47BF}">
            <xm:f>'（別紙１）省力化計算シート'!$I$35=""</xm:f>
            <x14:dxf>
              <border>
                <left style="thin">
                  <color auto="1"/>
                </left>
                <vertical/>
                <horizontal/>
              </border>
            </x14:dxf>
          </x14:cfRule>
          <xm:sqref>B87:B92</xm:sqref>
        </x14:conditionalFormatting>
        <x14:conditionalFormatting xmlns:xm="http://schemas.microsoft.com/office/excel/2006/main">
          <x14:cfRule type="expression" priority="414" id="{7A440AEA-9213-4CB0-AE4E-10B1AD79A762}">
            <xm:f>'（別紙１）省力化計算シート'!$C$11=""</xm:f>
            <x14:dxf>
              <font>
                <color theme="0"/>
              </font>
              <fill>
                <patternFill>
                  <bgColor theme="0"/>
                </patternFill>
              </fill>
              <border>
                <left/>
                <right/>
                <top/>
                <bottom/>
                <vertical/>
                <horizontal/>
              </border>
            </x14:dxf>
          </x14:cfRule>
          <xm:sqref>B7:D12</xm:sqref>
        </x14:conditionalFormatting>
        <x14:conditionalFormatting xmlns:xm="http://schemas.microsoft.com/office/excel/2006/main">
          <x14:cfRule type="expression" priority="378" id="{69B4F4A0-5853-41E2-82CD-E5224FA4A9EE}">
            <xm:f>'（別紙１）省力化計算シート'!$C$16=""</xm:f>
            <x14:dxf>
              <font>
                <color theme="0"/>
              </font>
              <fill>
                <patternFill>
                  <bgColor theme="0"/>
                </patternFill>
              </fill>
              <border>
                <left/>
                <right/>
                <top/>
                <bottom/>
                <vertical/>
                <horizontal/>
              </border>
            </x14:dxf>
          </x14:cfRule>
          <xm:sqref>B14:D19</xm:sqref>
        </x14:conditionalFormatting>
        <x14:conditionalFormatting xmlns:xm="http://schemas.microsoft.com/office/excel/2006/main">
          <x14:cfRule type="expression" priority="254" id="{7BDF2DBC-2502-4CF1-92E9-ADB2B7A3D9A8}">
            <xm:f>'（別紙１）省力化計算シート'!$C$21=""</xm:f>
            <x14:dxf>
              <font>
                <color theme="0"/>
              </font>
              <fill>
                <patternFill>
                  <bgColor theme="0"/>
                </patternFill>
              </fill>
              <border>
                <left/>
                <right/>
                <top/>
                <bottom/>
                <vertical/>
                <horizontal/>
              </border>
            </x14:dxf>
          </x14:cfRule>
          <xm:sqref>B21:D26</xm:sqref>
        </x14:conditionalFormatting>
        <x14:conditionalFormatting xmlns:xm="http://schemas.microsoft.com/office/excel/2006/main">
          <x14:cfRule type="expression" priority="181" id="{DA8D3E28-35AF-4A84-9F0A-2C3263D5A5D7}">
            <xm:f>'（別紙１）省力化計算シート'!$C$26=""</xm:f>
            <x14:dxf>
              <font>
                <color theme="0"/>
              </font>
              <fill>
                <patternFill>
                  <bgColor theme="0"/>
                </patternFill>
              </fill>
              <border>
                <left/>
                <right/>
                <top/>
                <bottom/>
                <vertical/>
                <horizontal/>
              </border>
            </x14:dxf>
          </x14:cfRule>
          <xm:sqref>B28:D33</xm:sqref>
        </x14:conditionalFormatting>
        <x14:conditionalFormatting xmlns:xm="http://schemas.microsoft.com/office/excel/2006/main">
          <x14:cfRule type="expression" priority="145" id="{F9FEB6EC-6863-4CBF-A3BA-E9F52D392112}">
            <xm:f>'（別紙１）省力化計算シート'!$C$31=""</xm:f>
            <x14:dxf>
              <font>
                <color theme="0"/>
              </font>
              <fill>
                <patternFill>
                  <bgColor theme="0"/>
                </patternFill>
              </fill>
              <border>
                <left/>
                <right/>
                <top/>
                <bottom/>
                <vertical/>
                <horizontal/>
              </border>
            </x14:dxf>
          </x14:cfRule>
          <xm:sqref>B35:D40</xm:sqref>
        </x14:conditionalFormatting>
        <x14:conditionalFormatting xmlns:xm="http://schemas.microsoft.com/office/excel/2006/main">
          <x14:cfRule type="expression" priority="109" id="{A7277067-8214-49F2-99EB-72592E6BA61C}">
            <xm:f>'（別紙１）省力化計算シート'!$C$36=""</xm:f>
            <x14:dxf>
              <font>
                <color theme="0"/>
              </font>
              <fill>
                <patternFill>
                  <bgColor theme="0"/>
                </patternFill>
              </fill>
              <border>
                <left/>
                <right/>
                <top/>
                <bottom/>
                <vertical/>
                <horizontal/>
              </border>
            </x14:dxf>
          </x14:cfRule>
          <xm:sqref>B42:D47</xm:sqref>
        </x14:conditionalFormatting>
        <x14:conditionalFormatting xmlns:xm="http://schemas.microsoft.com/office/excel/2006/main">
          <x14:cfRule type="expression" priority="327" id="{F50267F3-446C-4AEB-850F-19F4ABCC8FB3}">
            <xm:f>'（別紙１）省力化計算シート'!$I$11=""</xm:f>
            <x14:dxf>
              <font>
                <color theme="0"/>
              </font>
              <fill>
                <patternFill>
                  <bgColor theme="0"/>
                </patternFill>
              </fill>
              <border>
                <left/>
                <right/>
                <top/>
                <bottom/>
                <vertical/>
                <horizontal/>
              </border>
            </x14:dxf>
          </x14:cfRule>
          <xm:sqref>B52:D57</xm:sqref>
        </x14:conditionalFormatting>
        <x14:conditionalFormatting xmlns:xm="http://schemas.microsoft.com/office/excel/2006/main">
          <x14:cfRule type="expression" priority="218" id="{901416F5-DC09-41EE-B30F-EC27ED96D2A6}">
            <xm:f>'（別紙１）省力化計算シート'!$I$16=""</xm:f>
            <x14:dxf>
              <font>
                <color theme="0"/>
              </font>
              <fill>
                <patternFill>
                  <bgColor theme="0"/>
                </patternFill>
              </fill>
              <border>
                <left/>
                <right/>
                <top/>
                <bottom/>
                <vertical/>
                <horizontal/>
              </border>
            </x14:dxf>
          </x14:cfRule>
          <xm:sqref>B59:D64</xm:sqref>
        </x14:conditionalFormatting>
        <x14:conditionalFormatting xmlns:xm="http://schemas.microsoft.com/office/excel/2006/main">
          <x14:cfRule type="expression" priority="217" id="{05CE21E3-D02F-4CB1-8565-CD579B4A3749}">
            <xm:f>'（別紙１）省力化計算シート'!$I$21=""</xm:f>
            <x14:dxf>
              <font>
                <color theme="0"/>
              </font>
              <fill>
                <patternFill>
                  <bgColor theme="0"/>
                </patternFill>
              </fill>
              <border>
                <left/>
                <right/>
                <top/>
                <bottom/>
                <vertical/>
                <horizontal/>
              </border>
            </x14:dxf>
          </x14:cfRule>
          <xm:sqref>B66:D71</xm:sqref>
        </x14:conditionalFormatting>
        <x14:conditionalFormatting xmlns:xm="http://schemas.microsoft.com/office/excel/2006/main">
          <x14:cfRule type="expression" priority="73" id="{7902066C-0110-4C27-A105-9541004E2021}">
            <xm:f>'（別紙１）省力化計算シート'!$I$26=""</xm:f>
            <x14:dxf>
              <font>
                <color theme="0"/>
              </font>
              <fill>
                <patternFill>
                  <bgColor theme="0"/>
                </patternFill>
              </fill>
              <border>
                <left/>
                <right/>
                <top/>
                <bottom/>
                <vertical/>
                <horizontal/>
              </border>
            </x14:dxf>
          </x14:cfRule>
          <xm:sqref>B73:D78</xm:sqref>
        </x14:conditionalFormatting>
        <x14:conditionalFormatting xmlns:xm="http://schemas.microsoft.com/office/excel/2006/main">
          <x14:cfRule type="expression" priority="37" id="{9EC78C6D-050B-439B-B0FB-C7EA91CCE950}">
            <xm:f>'（別紙１）省力化計算シート'!$I$31=""</xm:f>
            <x14:dxf>
              <font>
                <color theme="0"/>
              </font>
              <fill>
                <patternFill>
                  <bgColor theme="0"/>
                </patternFill>
              </fill>
              <border>
                <left/>
                <right/>
                <top/>
                <bottom/>
                <vertical/>
                <horizontal/>
              </border>
            </x14:dxf>
          </x14:cfRule>
          <xm:sqref>B80:D85</xm:sqref>
        </x14:conditionalFormatting>
        <x14:conditionalFormatting xmlns:xm="http://schemas.microsoft.com/office/excel/2006/main">
          <x14:cfRule type="expression" priority="1" id="{E4B6CC74-F911-46E2-8457-986118F0C1A8}">
            <xm:f>'（別紙１）省力化計算シート'!$I$36=""</xm:f>
            <x14:dxf>
              <font>
                <color theme="0"/>
              </font>
              <fill>
                <patternFill>
                  <bgColor theme="0"/>
                </patternFill>
              </fill>
              <border>
                <left/>
                <right/>
                <top/>
                <bottom/>
                <vertical/>
                <horizontal/>
              </border>
            </x14:dxf>
          </x14:cfRule>
          <xm:sqref>B87:D92</xm:sqref>
        </x14:conditionalFormatting>
        <x14:conditionalFormatting xmlns:xm="http://schemas.microsoft.com/office/excel/2006/main">
          <x14:cfRule type="expression" priority="415" id="{844E9C09-C809-47F7-8575-C2D3445762E5}">
            <xm:f>AND('（別紙１）省力化計算シート'!$E$11="-",'（別紙１）省力化計算シート'!$D$11&lt;&gt;"")</xm:f>
            <x14:dxf>
              <fill>
                <patternFill>
                  <bgColor theme="6" tint="0.79998168889431442"/>
                </patternFill>
              </fill>
            </x14:dxf>
          </x14:cfRule>
          <xm:sqref>C8:C9</xm:sqref>
        </x14:conditionalFormatting>
        <x14:conditionalFormatting xmlns:xm="http://schemas.microsoft.com/office/excel/2006/main">
          <x14:cfRule type="expression" priority="417" id="{32DC36B8-F33E-4425-9C26-5B3811B8AB77}">
            <xm:f>AND('（別紙１）省力化計算シート'!$F$11&gt;0,'（別紙１）省力化計算シート'!$D$11&lt;&gt;"")</xm:f>
            <x14:dxf>
              <fill>
                <patternFill>
                  <bgColor theme="4" tint="0.79998168889431442"/>
                </patternFill>
              </fill>
            </x14:dxf>
          </x14:cfRule>
          <x14:cfRule type="expression" priority="416" id="{29C9BBF4-DFBA-46EE-B8A1-C4CED51BA8DB}">
            <xm:f>AND('（別紙１）省力化計算シート'!$F$11&lt;0,'（別紙１）省力化計算シート'!$D$11&lt;&gt;"")</xm:f>
            <x14:dxf>
              <fill>
                <patternFill>
                  <bgColor theme="6" tint="0.79998168889431442"/>
                </patternFill>
              </fill>
            </x14:dxf>
          </x14:cfRule>
          <xm:sqref>C9</xm:sqref>
        </x14:conditionalFormatting>
        <x14:conditionalFormatting xmlns:xm="http://schemas.microsoft.com/office/excel/2006/main">
          <x14:cfRule type="expression" priority="379" id="{A7D419BF-3C6E-4AC9-A6F1-E6BB44E54608}">
            <xm:f>AND('（別紙１）省力化計算シート'!$E$16="-",'（別紙１）省力化計算シート'!$D$16&lt;&gt;"")</xm:f>
            <x14:dxf>
              <fill>
                <patternFill>
                  <bgColor theme="6" tint="0.79998168889431442"/>
                </patternFill>
              </fill>
            </x14:dxf>
          </x14:cfRule>
          <xm:sqref>C15:C16</xm:sqref>
        </x14:conditionalFormatting>
        <x14:conditionalFormatting xmlns:xm="http://schemas.microsoft.com/office/excel/2006/main">
          <x14:cfRule type="expression" priority="380" id="{0E4B74EB-F670-4509-8956-D45EC490E59C}">
            <xm:f>AND('（別紙１）省力化計算シート'!$F$16&lt;0,'（別紙１）省力化計算シート'!$D$16&lt;&gt;"")</xm:f>
            <x14:dxf>
              <fill>
                <patternFill>
                  <bgColor theme="6" tint="0.79998168889431442"/>
                </patternFill>
              </fill>
            </x14:dxf>
          </x14:cfRule>
          <x14:cfRule type="expression" priority="381" id="{D513BFFB-FB46-43FC-807E-91199FF7C45C}">
            <xm:f>AND('（別紙１）省力化計算シート'!$F$16&gt;0,'（別紙１）省力化計算シート'!$D$16&lt;&gt;"")</xm:f>
            <x14:dxf>
              <fill>
                <patternFill>
                  <bgColor theme="4" tint="0.79998168889431442"/>
                </patternFill>
              </fill>
            </x14:dxf>
          </x14:cfRule>
          <xm:sqref>C16</xm:sqref>
        </x14:conditionalFormatting>
        <x14:conditionalFormatting xmlns:xm="http://schemas.microsoft.com/office/excel/2006/main">
          <x14:cfRule type="expression" priority="255" id="{40698F50-DCAC-4581-AB6D-0FCD006DBDEF}">
            <xm:f>AND('（別紙１）省力化計算シート'!$E$21="-",'（別紙１）省力化計算シート'!$D$21&lt;&gt;"")</xm:f>
            <x14:dxf>
              <fill>
                <patternFill>
                  <bgColor theme="6" tint="0.79998168889431442"/>
                </patternFill>
              </fill>
            </x14:dxf>
          </x14:cfRule>
          <xm:sqref>C22:C23</xm:sqref>
        </x14:conditionalFormatting>
        <x14:conditionalFormatting xmlns:xm="http://schemas.microsoft.com/office/excel/2006/main">
          <x14:cfRule type="expression" priority="256" id="{4D83C849-E5D7-4181-B5F7-AC919D2D45F7}">
            <xm:f>AND('（別紙１）省力化計算シート'!$F$21&lt;0,'（別紙１）省力化計算シート'!$D$21&lt;&gt;"")</xm:f>
            <x14:dxf>
              <fill>
                <patternFill>
                  <bgColor theme="6" tint="0.79998168889431442"/>
                </patternFill>
              </fill>
            </x14:dxf>
          </x14:cfRule>
          <x14:cfRule type="expression" priority="257" id="{58353695-26CB-4558-8E17-8BE45C38F3F7}">
            <xm:f>AND('（別紙１）省力化計算シート'!$F$21&gt;0,'（別紙１）省力化計算シート'!$D$21&lt;&gt;"")</xm:f>
            <x14:dxf>
              <fill>
                <patternFill>
                  <bgColor theme="4" tint="0.79998168889431442"/>
                </patternFill>
              </fill>
            </x14:dxf>
          </x14:cfRule>
          <xm:sqref>C23</xm:sqref>
        </x14:conditionalFormatting>
        <x14:conditionalFormatting xmlns:xm="http://schemas.microsoft.com/office/excel/2006/main">
          <x14:cfRule type="expression" priority="182" id="{2C165CBF-7B24-4FF0-81D0-CCCFB6EB989A}">
            <xm:f>AND('（別紙１）省力化計算シート'!$E$26="-",'（別紙１）省力化計算シート'!$D$26&lt;&gt;"")</xm:f>
            <x14:dxf>
              <fill>
                <patternFill>
                  <bgColor theme="6" tint="0.79998168889431442"/>
                </patternFill>
              </fill>
            </x14:dxf>
          </x14:cfRule>
          <xm:sqref>C29:C30</xm:sqref>
        </x14:conditionalFormatting>
        <x14:conditionalFormatting xmlns:xm="http://schemas.microsoft.com/office/excel/2006/main">
          <x14:cfRule type="expression" priority="183" id="{96360790-D0A6-4C95-9F02-FDBE24743D14}">
            <xm:f>AND('（別紙１）省力化計算シート'!$F$26&lt;0,'（別紙１）省力化計算シート'!$D$26&lt;&gt;"")</xm:f>
            <x14:dxf>
              <fill>
                <patternFill>
                  <bgColor theme="6" tint="0.79998168889431442"/>
                </patternFill>
              </fill>
            </x14:dxf>
          </x14:cfRule>
          <x14:cfRule type="expression" priority="184" id="{C203C976-DEBB-4FE7-8E0D-81BD8C6BF358}">
            <xm:f>AND('（別紙１）省力化計算シート'!$F$26&gt;0,'（別紙１）省力化計算シート'!$D$26&lt;&gt;"")</xm:f>
            <x14:dxf>
              <fill>
                <patternFill>
                  <bgColor theme="4" tint="0.79998168889431442"/>
                </patternFill>
              </fill>
            </x14:dxf>
          </x14:cfRule>
          <xm:sqref>C30</xm:sqref>
        </x14:conditionalFormatting>
        <x14:conditionalFormatting xmlns:xm="http://schemas.microsoft.com/office/excel/2006/main">
          <x14:cfRule type="expression" priority="146" id="{AF8D3F68-06B9-4A75-AEA2-BE0B37B7E854}">
            <xm:f>AND('（別紙１）省力化計算シート'!$E$31="-",'（別紙１）省力化計算シート'!$D$31&lt;&gt;"")</xm:f>
            <x14:dxf>
              <fill>
                <patternFill>
                  <bgColor theme="6" tint="0.79998168889431442"/>
                </patternFill>
              </fill>
            </x14:dxf>
          </x14:cfRule>
          <xm:sqref>C36:C37</xm:sqref>
        </x14:conditionalFormatting>
        <x14:conditionalFormatting xmlns:xm="http://schemas.microsoft.com/office/excel/2006/main">
          <x14:cfRule type="expression" priority="147" id="{915A99B7-774D-42D1-AFE3-1B14F8C4BF66}">
            <xm:f>AND('（別紙１）省力化計算シート'!$F$31&lt;0,'（別紙１）省力化計算シート'!$D$31&lt;&gt;"")</xm:f>
            <x14:dxf>
              <fill>
                <patternFill>
                  <bgColor theme="6" tint="0.79998168889431442"/>
                </patternFill>
              </fill>
            </x14:dxf>
          </x14:cfRule>
          <x14:cfRule type="expression" priority="148" id="{6DD51294-4092-42FC-A82C-EEB34345092E}">
            <xm:f>AND('（別紙１）省力化計算シート'!$F$31&gt;0,'（別紙１）省力化計算シート'!$D$31&lt;&gt;"")</xm:f>
            <x14:dxf>
              <fill>
                <patternFill>
                  <bgColor theme="4" tint="0.79998168889431442"/>
                </patternFill>
              </fill>
            </x14:dxf>
          </x14:cfRule>
          <xm:sqref>C37</xm:sqref>
        </x14:conditionalFormatting>
        <x14:conditionalFormatting xmlns:xm="http://schemas.microsoft.com/office/excel/2006/main">
          <x14:cfRule type="expression" priority="110" id="{E01C8EBB-603A-4A5A-9797-0621AEF4DA4A}">
            <xm:f>AND('（別紙１）省力化計算シート'!$E$36="-",'（別紙１）省力化計算シート'!$D$36&lt;&gt;"")</xm:f>
            <x14:dxf>
              <fill>
                <patternFill>
                  <bgColor theme="6" tint="0.79998168889431442"/>
                </patternFill>
              </fill>
            </x14:dxf>
          </x14:cfRule>
          <xm:sqref>C43:C44</xm:sqref>
        </x14:conditionalFormatting>
        <x14:conditionalFormatting xmlns:xm="http://schemas.microsoft.com/office/excel/2006/main">
          <x14:cfRule type="expression" priority="112" id="{38B1B515-1CB6-46F2-8AB2-26183D3240EA}">
            <xm:f>AND('（別紙１）省力化計算シート'!$F$36&gt;0,'（別紙１）省力化計算シート'!$D$36&lt;&gt;"")</xm:f>
            <x14:dxf>
              <fill>
                <patternFill>
                  <bgColor theme="4" tint="0.79998168889431442"/>
                </patternFill>
              </fill>
            </x14:dxf>
          </x14:cfRule>
          <x14:cfRule type="expression" priority="111" id="{68772F66-0809-44A8-9BBB-323DFC89F0E5}">
            <xm:f>AND('（別紙１）省力化計算シート'!$F$36&lt;0,'（別紙１）省力化計算シート'!$D$36&lt;&gt;"")</xm:f>
            <x14:dxf>
              <fill>
                <patternFill>
                  <bgColor theme="6" tint="0.79998168889431442"/>
                </patternFill>
              </fill>
            </x14:dxf>
          </x14:cfRule>
          <xm:sqref>C44</xm:sqref>
        </x14:conditionalFormatting>
        <x14:conditionalFormatting xmlns:xm="http://schemas.microsoft.com/office/excel/2006/main">
          <x14:cfRule type="expression" priority="328" id="{4B3470D8-531F-410C-AB4A-9E8EAD4E99E8}">
            <xm:f>OR('（別紙１）省力化計算シート'!$K$11="新たに追加される作業",AND('（別紙１）省力化計算シート'!$I$11&lt;&gt;"",'（別紙１）省力化計算シート'!$J$11&lt;&gt;"",'（別紙１）省力化計算シート'!$N$11="-"))</xm:f>
            <x14:dxf>
              <fill>
                <patternFill>
                  <bgColor theme="4" tint="0.79998168889431442"/>
                </patternFill>
              </fill>
            </x14:dxf>
          </x14:cfRule>
          <xm:sqref>C53:C54</xm:sqref>
        </x14:conditionalFormatting>
        <x14:conditionalFormatting xmlns:xm="http://schemas.microsoft.com/office/excel/2006/main">
          <x14:cfRule type="expression" priority="329" id="{8B028700-599B-4F8F-803F-11A8DD91C6F6}">
            <xm:f>AND('（別紙１）省力化計算シート'!$N$11&gt;0,'（別紙１）省力化計算シート'!$N$11&lt;&gt;"-")</xm:f>
            <x14:dxf>
              <fill>
                <patternFill>
                  <bgColor theme="4" tint="0.79998168889431442"/>
                </patternFill>
              </fill>
            </x14:dxf>
          </x14:cfRule>
          <x14:cfRule type="expression" priority="330" id="{5DC5047F-BF01-417D-8A37-88059C7B5820}">
            <xm:f>AND('（別紙１）省力化計算シート'!$N$11&lt;0,'（別紙１）省力化計算シート'!$N$11&lt;&gt;"-")</xm:f>
            <x14:dxf>
              <fill>
                <patternFill>
                  <bgColor theme="6" tint="0.79998168889431442"/>
                </patternFill>
              </fill>
            </x14:dxf>
          </x14:cfRule>
          <xm:sqref>C54</xm:sqref>
        </x14:conditionalFormatting>
        <x14:conditionalFormatting xmlns:xm="http://schemas.microsoft.com/office/excel/2006/main">
          <x14:cfRule type="expression" priority="290" id="{938383EC-B829-4757-A21D-39003DD717EA}">
            <xm:f>OR('（別紙１）省力化計算シート'!$K$16="新たに追加される作業",AND('（別紙１）省力化計算シート'!$I$16&lt;&gt;"",'（別紙１）省力化計算シート'!$J$16&lt;&gt;"",'（別紙１）省力化計算シート'!$N$16="-"))</xm:f>
            <x14:dxf>
              <fill>
                <patternFill>
                  <bgColor theme="4" tint="0.79998168889431442"/>
                </patternFill>
              </fill>
            </x14:dxf>
          </x14:cfRule>
          <xm:sqref>C60:C61</xm:sqref>
        </x14:conditionalFormatting>
        <x14:conditionalFormatting xmlns:xm="http://schemas.microsoft.com/office/excel/2006/main">
          <x14:cfRule type="expression" priority="293" id="{8199855D-D964-4B34-A361-A3CAD67F4E90}">
            <xm:f>AND('（別紙１）省力化計算シート'!$N$16&lt;0,'（別紙１）省力化計算シート'!$N$16&lt;&gt;"-")</xm:f>
            <x14:dxf>
              <fill>
                <patternFill>
                  <bgColor theme="6" tint="0.79998168889431442"/>
                </patternFill>
              </fill>
            </x14:dxf>
          </x14:cfRule>
          <x14:cfRule type="expression" priority="292" id="{56C12578-7C3B-4BDF-A041-5DDC4BB8A489}">
            <xm:f>AND('（別紙１）省力化計算シート'!$N$16&gt;0,'（別紙１）省力化計算シート'!$N$16&lt;&gt;"-")</xm:f>
            <x14:dxf>
              <fill>
                <patternFill>
                  <bgColor theme="4" tint="0.79998168889431442"/>
                </patternFill>
              </fill>
            </x14:dxf>
          </x14:cfRule>
          <xm:sqref>C61</xm:sqref>
        </x14:conditionalFormatting>
        <x14:conditionalFormatting xmlns:xm="http://schemas.microsoft.com/office/excel/2006/main">
          <x14:cfRule type="expression" priority="220" id="{A1B78F80-2ED2-423A-8B35-3FE68B3FCA3F}">
            <xm:f>OR('（別紙１）省力化計算シート'!$K$21="新たに追加される作業",AND('（別紙１）省力化計算シート'!$I$21&lt;&gt;"",'（別紙１）省力化計算シート'!$J$21&lt;&gt;"",'（別紙１）省力化計算シート'!$N$21="-"))</xm:f>
            <x14:dxf>
              <fill>
                <patternFill>
                  <bgColor theme="4" tint="0.79998168889431442"/>
                </patternFill>
              </fill>
            </x14:dxf>
          </x14:cfRule>
          <xm:sqref>C67:C68</xm:sqref>
        </x14:conditionalFormatting>
        <x14:conditionalFormatting xmlns:xm="http://schemas.microsoft.com/office/excel/2006/main">
          <x14:cfRule type="expression" priority="222" id="{06C8CE04-A0C7-47D5-8CDD-11D8B8E51E74}">
            <xm:f>AND('（別紙１）省力化計算シート'!$N$21&lt;0,'（別紙１）省力化計算シート'!$N$21&lt;&gt;"-")</xm:f>
            <x14:dxf>
              <fill>
                <patternFill>
                  <bgColor theme="6" tint="0.79998168889431442"/>
                </patternFill>
              </fill>
            </x14:dxf>
          </x14:cfRule>
          <x14:cfRule type="expression" priority="221" id="{10CDD62A-34F8-4B0B-87E1-64D9D46FC0D3}">
            <xm:f>AND('（別紙１）省力化計算シート'!$N$21&gt;0,'（別紙１）省力化計算シート'!$N$21&lt;&gt;"-")</xm:f>
            <x14:dxf>
              <fill>
                <patternFill>
                  <bgColor theme="4" tint="0.79998168889431442"/>
                </patternFill>
              </fill>
            </x14:dxf>
          </x14:cfRule>
          <xm:sqref>C68</xm:sqref>
        </x14:conditionalFormatting>
        <x14:conditionalFormatting xmlns:xm="http://schemas.microsoft.com/office/excel/2006/main">
          <x14:cfRule type="expression" priority="74" id="{3E78E131-64B3-4539-9877-7D4D6C4C81F9}">
            <xm:f>OR('（別紙１）省力化計算シート'!$K$26="新たに追加される作業",AND('（別紙１）省力化計算シート'!$I$26&lt;&gt;"",'（別紙１）省力化計算シート'!$J$26&lt;&gt;"",'（別紙１）省力化計算シート'!$N$26="-"))</xm:f>
            <x14:dxf>
              <fill>
                <patternFill>
                  <bgColor theme="4" tint="0.79998168889431442"/>
                </patternFill>
              </fill>
            </x14:dxf>
          </x14:cfRule>
          <xm:sqref>C74:C75</xm:sqref>
        </x14:conditionalFormatting>
        <x14:conditionalFormatting xmlns:xm="http://schemas.microsoft.com/office/excel/2006/main">
          <x14:cfRule type="expression" priority="75" id="{82550CEA-D6AD-46DA-8C5B-555ACC4D6C23}">
            <xm:f>AND('（別紙１）省力化計算シート'!$N$26&gt;0,'（別紙１）省力化計算シート'!$N$26&lt;&gt;"-")</xm:f>
            <x14:dxf>
              <fill>
                <patternFill>
                  <bgColor theme="4" tint="0.79998168889431442"/>
                </patternFill>
              </fill>
            </x14:dxf>
          </x14:cfRule>
          <x14:cfRule type="expression" priority="76" id="{8AC59BF8-2BA2-44DE-A654-53EE1856CBFE}">
            <xm:f>AND('（別紙１）省力化計算シート'!$N$26&lt;0,'（別紙１）省力化計算シート'!$N$26&lt;&gt;"-")</xm:f>
            <x14:dxf>
              <fill>
                <patternFill>
                  <bgColor theme="6" tint="0.79998168889431442"/>
                </patternFill>
              </fill>
            </x14:dxf>
          </x14:cfRule>
          <xm:sqref>C75</xm:sqref>
        </x14:conditionalFormatting>
        <x14:conditionalFormatting xmlns:xm="http://schemas.microsoft.com/office/excel/2006/main">
          <x14:cfRule type="expression" priority="39" id="{26093F53-E26A-45A4-A6F3-8720938938FA}">
            <xm:f>OR('（別紙１）省力化計算シート'!$K$31="新たに追加される作業",AND('（別紙１）省力化計算シート'!$I$31&lt;&gt;"",'（別紙１）省力化計算シート'!$J$31&lt;&gt;"",'（別紙１）省力化計算シート'!$N$31="-"))</xm:f>
            <x14:dxf>
              <fill>
                <patternFill>
                  <bgColor theme="4" tint="0.79998168889431442"/>
                </patternFill>
              </fill>
            </x14:dxf>
          </x14:cfRule>
          <xm:sqref>C81:C82</xm:sqref>
        </x14:conditionalFormatting>
        <x14:conditionalFormatting xmlns:xm="http://schemas.microsoft.com/office/excel/2006/main">
          <x14:cfRule type="expression" priority="40" id="{20B21E3A-A30F-4001-8835-454B3EE3F4CF}">
            <xm:f>AND('（別紙１）省力化計算シート'!$N$31&gt;0,'（別紙１）省力化計算シート'!$N$31&lt;&gt;"-")</xm:f>
            <x14:dxf>
              <fill>
                <patternFill>
                  <bgColor theme="4" tint="0.79998168889431442"/>
                </patternFill>
              </fill>
            </x14:dxf>
          </x14:cfRule>
          <x14:cfRule type="expression" priority="41" id="{4ECE2D9F-0603-4660-BF61-9126A014BCEF}">
            <xm:f>AND('（別紙１）省力化計算シート'!$N$31&lt;0,'（別紙１）省力化計算シート'!$N$31&lt;&gt;"-")</xm:f>
            <x14:dxf>
              <fill>
                <patternFill>
                  <bgColor theme="6" tint="0.79998168889431442"/>
                </patternFill>
              </fill>
            </x14:dxf>
          </x14:cfRule>
          <xm:sqref>C82</xm:sqref>
        </x14:conditionalFormatting>
        <x14:conditionalFormatting xmlns:xm="http://schemas.microsoft.com/office/excel/2006/main">
          <x14:cfRule type="expression" priority="2" id="{E649069F-04DA-468E-A557-90DCF409A545}">
            <xm:f>OR('（別紙１）省力化計算シート'!$K$36="新たに追加される作業",AND('（別紙１）省力化計算シート'!$I$36&lt;&gt;"",'（別紙１）省力化計算シート'!$J$36&lt;&gt;"",'（別紙１）省力化計算シート'!$N$36="-"))</xm:f>
            <x14:dxf>
              <fill>
                <patternFill>
                  <bgColor theme="4" tint="0.79998168889431442"/>
                </patternFill>
              </fill>
            </x14:dxf>
          </x14:cfRule>
          <xm:sqref>C88:C89</xm:sqref>
        </x14:conditionalFormatting>
        <x14:conditionalFormatting xmlns:xm="http://schemas.microsoft.com/office/excel/2006/main">
          <x14:cfRule type="expression" priority="3" id="{73EDD052-C332-43AD-9E58-468ADD06D3F8}">
            <xm:f>AND('（別紙１）省力化計算シート'!$N$36&gt;0,'（別紙１）省力化計算シート'!$N$36&lt;&gt;"-")</xm:f>
            <x14:dxf>
              <fill>
                <patternFill>
                  <bgColor theme="4" tint="0.79998168889431442"/>
                </patternFill>
              </fill>
            </x14:dxf>
          </x14:cfRule>
          <x14:cfRule type="expression" priority="4" id="{5821BDB8-B6A6-4136-B26C-65F5AA3C89EA}">
            <xm:f>AND('（別紙１）省力化計算シート'!$N$36&lt;0,'（別紙１）省力化計算シート'!$N$36&lt;&gt;"-")</xm:f>
            <x14:dxf>
              <fill>
                <patternFill>
                  <bgColor theme="6" tint="0.79998168889431442"/>
                </patternFill>
              </fill>
            </x14:dxf>
          </x14:cfRule>
          <xm:sqref>C89</xm:sqref>
        </x14:conditionalFormatting>
        <x14:conditionalFormatting xmlns:xm="http://schemas.microsoft.com/office/excel/2006/main">
          <x14:cfRule type="expression" priority="439" id="{B85A5B35-6BCC-4D52-8283-0DA4769B3BBF}">
            <xm:f>AND('（別紙１）省力化計算シート'!$C$11="",'（別紙１）省力化計算シート'!$C$12&lt;&gt;"")</xm:f>
            <x14:dxf>
              <font>
                <color theme="0"/>
              </font>
              <border>
                <left/>
                <right style="thin">
                  <color auto="1"/>
                </right>
                <top/>
                <bottom/>
                <vertical/>
                <horizontal/>
              </border>
            </x14:dxf>
          </x14:cfRule>
          <x14:cfRule type="expression" priority="438" id="{6034BFA0-5B96-455B-A70C-238E5D7C1047}">
            <xm:f>AND('（別紙１）省力化計算シート'!$C$11&lt;&gt;"",'（別紙１）省力化計算シート'!$C$12="")</xm:f>
            <x14:dxf>
              <font>
                <color theme="0"/>
              </font>
              <border>
                <left style="thin">
                  <color auto="1"/>
                </left>
                <right/>
                <top/>
                <bottom/>
                <vertical/>
                <horizontal/>
              </border>
            </x14:dxf>
          </x14:cfRule>
          <x14:cfRule type="expression" priority="437" id="{ED7A03B5-4745-449B-A898-195B37B2BCC3}">
            <xm:f>'（別紙１）省力化計算シート'!$C$11=""</xm:f>
            <x14:dxf>
              <font>
                <color theme="0"/>
              </font>
              <border>
                <top/>
                <bottom/>
                <vertical/>
                <horizontal/>
              </border>
            </x14:dxf>
          </x14:cfRule>
          <xm:sqref>E7:E12</xm:sqref>
        </x14:conditionalFormatting>
        <x14:conditionalFormatting xmlns:xm="http://schemas.microsoft.com/office/excel/2006/main">
          <x14:cfRule type="expression" priority="401" id="{E5E90BCE-FC2D-47C1-9F50-6D7C09B5BCA6}">
            <xm:f>AND('（別紙１）省力化計算シート'!$C$16="",'（別紙１）省力化計算シート'!$C$17&lt;&gt;"")</xm:f>
            <x14:dxf>
              <font>
                <color theme="0"/>
              </font>
              <border>
                <left/>
                <right style="thin">
                  <color auto="1"/>
                </right>
                <top/>
                <bottom/>
                <vertical/>
                <horizontal/>
              </border>
            </x14:dxf>
          </x14:cfRule>
          <x14:cfRule type="expression" priority="400" id="{CCA5306C-53A6-4614-96FB-502FE1919DFF}">
            <xm:f>AND('（別紙１）省力化計算シート'!$C$16&lt;&gt;"",'（別紙１）省力化計算シート'!$C$17="")</xm:f>
            <x14:dxf>
              <font>
                <color theme="0"/>
              </font>
              <border>
                <left style="thin">
                  <color auto="1"/>
                </left>
                <right/>
                <top/>
                <bottom/>
                <vertical/>
                <horizontal/>
              </border>
            </x14:dxf>
          </x14:cfRule>
          <x14:cfRule type="expression" priority="399" id="{991701C1-8614-4C3B-860F-2B98E8C74BFD}">
            <xm:f>'（別紙１）省力化計算シート'!$C$16=""</xm:f>
            <x14:dxf>
              <font>
                <color theme="0"/>
              </font>
              <border>
                <top/>
                <bottom/>
                <vertical/>
                <horizontal/>
              </border>
            </x14:dxf>
          </x14:cfRule>
          <xm:sqref>E14:E19</xm:sqref>
        </x14:conditionalFormatting>
        <x14:conditionalFormatting xmlns:xm="http://schemas.microsoft.com/office/excel/2006/main">
          <x14:cfRule type="expression" priority="277" id="{81C95FD0-3BF8-4705-8CF2-7E1792D90E89}">
            <xm:f>AND('（別紙１）省力化計算シート'!$C$21="",'（別紙１）省力化計算シート'!$C$22&lt;&gt;"")</xm:f>
            <x14:dxf>
              <font>
                <color theme="0"/>
              </font>
              <border>
                <left/>
                <right style="thin">
                  <color auto="1"/>
                </right>
                <top/>
                <bottom/>
                <vertical/>
                <horizontal/>
              </border>
            </x14:dxf>
          </x14:cfRule>
          <x14:cfRule type="expression" priority="276" id="{6A704C1C-E90A-4D75-ADFE-D10F1357AB1F}">
            <xm:f>AND('（別紙１）省力化計算シート'!$C$21&lt;&gt;"",'（別紙１）省力化計算シート'!$C$22="")</xm:f>
            <x14:dxf>
              <font>
                <color theme="0"/>
              </font>
              <border>
                <left style="thin">
                  <color auto="1"/>
                </left>
                <right/>
                <top/>
                <bottom/>
                <vertical/>
                <horizontal/>
              </border>
            </x14:dxf>
          </x14:cfRule>
          <x14:cfRule type="expression" priority="275" id="{A5074D43-A515-4CE1-B88D-4295AE7C4265}">
            <xm:f>'（別紙１）省力化計算シート'!$C$21=""</xm:f>
            <x14:dxf>
              <font>
                <color theme="0"/>
              </font>
              <border>
                <top/>
                <bottom/>
                <vertical/>
                <horizontal/>
              </border>
            </x14:dxf>
          </x14:cfRule>
          <xm:sqref>E21:E26</xm:sqref>
        </x14:conditionalFormatting>
        <x14:conditionalFormatting xmlns:xm="http://schemas.microsoft.com/office/excel/2006/main">
          <x14:cfRule type="expression" priority="204" id="{5EFCB5EA-7463-4A8C-9594-7497DFB7158B}">
            <xm:f>AND('（別紙１）省力化計算シート'!$C$26="",'（別紙１）省力化計算シート'!$C$27&lt;&gt;"")</xm:f>
            <x14:dxf>
              <font>
                <color theme="0"/>
              </font>
              <border>
                <left/>
                <right style="thin">
                  <color auto="1"/>
                </right>
                <top/>
                <bottom/>
                <vertical/>
                <horizontal/>
              </border>
            </x14:dxf>
          </x14:cfRule>
          <x14:cfRule type="expression" priority="203" id="{E0CE0ECD-A537-437D-A62D-45BF583C9A6D}">
            <xm:f>AND('（別紙１）省力化計算シート'!$C$26&lt;&gt;"",'（別紙１）省力化計算シート'!$C$27="")</xm:f>
            <x14:dxf>
              <font>
                <color theme="0"/>
              </font>
              <border>
                <left style="thin">
                  <color auto="1"/>
                </left>
                <right/>
                <top/>
                <bottom/>
                <vertical/>
                <horizontal/>
              </border>
            </x14:dxf>
          </x14:cfRule>
          <x14:cfRule type="expression" priority="202" id="{BAF6DEA4-2335-4B93-9A2B-3FB21FAE24FA}">
            <xm:f>'（別紙１）省力化計算シート'!$C$26=""</xm:f>
            <x14:dxf>
              <font>
                <color theme="0"/>
              </font>
              <border>
                <top/>
                <bottom/>
                <vertical/>
                <horizontal/>
              </border>
            </x14:dxf>
          </x14:cfRule>
          <xm:sqref>E28:E33</xm:sqref>
        </x14:conditionalFormatting>
        <x14:conditionalFormatting xmlns:xm="http://schemas.microsoft.com/office/excel/2006/main">
          <x14:cfRule type="expression" priority="166" id="{18BF7137-513C-46FD-995C-B962912D73C0}">
            <xm:f>'（別紙１）省力化計算シート'!$C$31=""</xm:f>
            <x14:dxf>
              <font>
                <color theme="0"/>
              </font>
              <border>
                <top/>
                <bottom/>
                <vertical/>
                <horizontal/>
              </border>
            </x14:dxf>
          </x14:cfRule>
          <x14:cfRule type="expression" priority="167" id="{E82D7A92-9980-4E2B-A704-F8DC4FA4C746}">
            <xm:f>AND('（別紙１）省力化計算シート'!$C$31&lt;&gt;"",'（別紙１）省力化計算シート'!$C$32="")</xm:f>
            <x14:dxf>
              <font>
                <color theme="0"/>
              </font>
              <border>
                <left style="thin">
                  <color auto="1"/>
                </left>
                <right/>
                <top/>
                <bottom/>
                <vertical/>
                <horizontal/>
              </border>
            </x14:dxf>
          </x14:cfRule>
          <x14:cfRule type="expression" priority="168" id="{623A7503-B66D-4641-BCBB-CA1450024FCD}">
            <xm:f>AND('（別紙１）省力化計算シート'!$C$31="",'（別紙１）省力化計算シート'!$C$32&lt;&gt;"")</xm:f>
            <x14:dxf>
              <font>
                <color theme="0"/>
              </font>
              <border>
                <left/>
                <right style="thin">
                  <color auto="1"/>
                </right>
                <top/>
                <bottom/>
                <vertical/>
                <horizontal/>
              </border>
            </x14:dxf>
          </x14:cfRule>
          <xm:sqref>E35:E40</xm:sqref>
        </x14:conditionalFormatting>
        <x14:conditionalFormatting xmlns:xm="http://schemas.microsoft.com/office/excel/2006/main">
          <x14:cfRule type="expression" priority="132" id="{AC0BC111-0D6A-4A79-95C5-CC405E8DFFBC}">
            <xm:f>AND('（別紙１）省力化計算シート'!$C$36="",'（別紙１）省力化計算シート'!$C$37&lt;&gt;"")</xm:f>
            <x14:dxf>
              <font>
                <color theme="0"/>
              </font>
              <border>
                <left/>
                <right style="thin">
                  <color auto="1"/>
                </right>
                <top/>
                <bottom/>
                <vertical/>
                <horizontal/>
              </border>
            </x14:dxf>
          </x14:cfRule>
          <x14:cfRule type="expression" priority="130" id="{71A7948A-F1DA-43B2-BCC6-D8D31CD88A85}">
            <xm:f>'（別紙１）省力化計算シート'!$C$36=""</xm:f>
            <x14:dxf>
              <font>
                <color theme="0"/>
              </font>
              <border>
                <top/>
                <bottom/>
                <vertical/>
                <horizontal/>
              </border>
            </x14:dxf>
          </x14:cfRule>
          <x14:cfRule type="expression" priority="131" id="{D4BEFBCC-B34A-4F11-9985-F879FE5C56D2}">
            <xm:f>AND('（別紙１）省力化計算シート'!$C$36&lt;&gt;"",'（別紙１）省力化計算シート'!$C$37="")</xm:f>
            <x14:dxf>
              <font>
                <color theme="0"/>
              </font>
              <border>
                <left style="thin">
                  <color auto="1"/>
                </left>
                <right/>
                <top/>
                <bottom/>
                <vertical/>
                <horizontal/>
              </border>
            </x14:dxf>
          </x14:cfRule>
          <xm:sqref>E42:E47</xm:sqref>
        </x14:conditionalFormatting>
        <x14:conditionalFormatting xmlns:xm="http://schemas.microsoft.com/office/excel/2006/main">
          <x14:cfRule type="expression" priority="364" id="{9C21697D-7BDA-4ED5-8076-609F17598A05}">
            <xm:f>AND('（別紙１）省力化計算シート'!$I$11&lt;&gt;"",'（別紙１）省力化計算シート'!$I$12="")</xm:f>
            <x14:dxf>
              <font>
                <color theme="0"/>
              </font>
              <border>
                <left style="thin">
                  <color auto="1"/>
                </left>
                <right/>
                <top/>
                <bottom/>
                <vertical/>
                <horizontal/>
              </border>
            </x14:dxf>
          </x14:cfRule>
          <x14:cfRule type="expression" priority="363" id="{263EE7B7-E150-418D-99EB-ABF7B6EA0568}">
            <xm:f>'（別紙１）省力化計算シート'!$I$11=""</xm:f>
            <x14:dxf>
              <font>
                <color theme="0"/>
              </font>
              <border>
                <top/>
                <bottom/>
                <vertical/>
                <horizontal/>
              </border>
            </x14:dxf>
          </x14:cfRule>
          <x14:cfRule type="expression" priority="365" id="{7C75F521-7553-498C-92D3-EDC0824D4A37}">
            <xm:f>AND('（別紙１）省力化計算シート'!$I$11="",'（別紙１）省力化計算シート'!$I$12&lt;&gt;"")</xm:f>
            <x14:dxf>
              <font>
                <color theme="0"/>
              </font>
              <border>
                <left/>
                <right style="thin">
                  <color auto="1"/>
                </right>
                <top/>
                <bottom/>
                <vertical/>
                <horizontal/>
              </border>
            </x14:dxf>
          </x14:cfRule>
          <xm:sqref>E52:E57</xm:sqref>
        </x14:conditionalFormatting>
        <x14:conditionalFormatting xmlns:xm="http://schemas.microsoft.com/office/excel/2006/main">
          <x14:cfRule type="expression" priority="314" id="{F1341202-D614-467D-9363-4204952DDD85}">
            <xm:f>AND('（別紙１）省力化計算シート'!$I$16="",'（別紙１）省力化計算シート'!$I$17&lt;&gt;"")</xm:f>
            <x14:dxf>
              <font>
                <color theme="0"/>
              </font>
              <border>
                <left/>
                <right style="thin">
                  <color auto="1"/>
                </right>
                <top/>
                <bottom/>
                <vertical/>
                <horizontal/>
              </border>
            </x14:dxf>
          </x14:cfRule>
          <x14:cfRule type="expression" priority="313" id="{5D53D90C-E921-469C-89A8-EDC25A7B41C3}">
            <xm:f>AND('（別紙１）省力化計算シート'!$I$16&lt;&gt;"",'（別紙１）省力化計算シート'!$I$17="")</xm:f>
            <x14:dxf>
              <font>
                <color theme="0"/>
              </font>
              <border>
                <left style="thin">
                  <color auto="1"/>
                </left>
                <right/>
                <top/>
                <bottom/>
                <vertical/>
                <horizontal/>
              </border>
            </x14:dxf>
          </x14:cfRule>
          <x14:cfRule type="expression" priority="312" id="{6FE5E94C-A31F-493B-A3FC-62D48D266B7B}">
            <xm:f>'（別紙１）省力化計算シート'!$I$16=""</xm:f>
            <x14:dxf>
              <font>
                <color theme="0"/>
              </font>
              <border>
                <top/>
                <bottom/>
                <vertical/>
                <horizontal/>
              </border>
            </x14:dxf>
          </x14:cfRule>
          <xm:sqref>E59:E64</xm:sqref>
        </x14:conditionalFormatting>
        <x14:conditionalFormatting xmlns:xm="http://schemas.microsoft.com/office/excel/2006/main">
          <x14:cfRule type="expression" priority="240" id="{B9578B48-0BD8-4A16-A69B-82857361AD18}">
            <xm:f>AND('（別紙１）省力化計算シート'!$I$21&lt;&gt;"",'（別紙１）省力化計算シート'!$I$22="")</xm:f>
            <x14:dxf>
              <font>
                <color theme="0"/>
              </font>
              <border>
                <left style="thin">
                  <color auto="1"/>
                </left>
                <right/>
                <top/>
                <bottom/>
                <vertical/>
                <horizontal/>
              </border>
            </x14:dxf>
          </x14:cfRule>
          <x14:cfRule type="expression" priority="241" id="{6D6AD700-87F9-4DC5-8592-5C9A1CB61A38}">
            <xm:f>AND('（別紙１）省力化計算シート'!$I$21="",'（別紙１）省力化計算シート'!$I$22&lt;&gt;"")</xm:f>
            <x14:dxf>
              <font>
                <color theme="0"/>
              </font>
              <border>
                <left/>
                <right style="thin">
                  <color auto="1"/>
                </right>
                <top/>
                <bottom/>
                <vertical/>
                <horizontal/>
              </border>
            </x14:dxf>
          </x14:cfRule>
          <x14:cfRule type="expression" priority="239" id="{94794EDC-957E-439B-BB5A-A616B5DE1741}">
            <xm:f>'（別紙１）省力化計算シート'!$I$21=""</xm:f>
            <x14:dxf>
              <font>
                <color theme="0"/>
              </font>
              <border>
                <top/>
                <bottom/>
                <vertical/>
                <horizontal/>
              </border>
            </x14:dxf>
          </x14:cfRule>
          <xm:sqref>E66:E71</xm:sqref>
        </x14:conditionalFormatting>
        <x14:conditionalFormatting xmlns:xm="http://schemas.microsoft.com/office/excel/2006/main">
          <x14:cfRule type="expression" priority="96" id="{8D019FDD-4F44-491B-9E6A-A38E9B644D3D}">
            <xm:f>AND('（別紙１）省力化計算シート'!$I$26="",'（別紙１）省力化計算シート'!$I$27&lt;&gt;"")</xm:f>
            <x14:dxf>
              <font>
                <color theme="0"/>
              </font>
              <border>
                <left/>
                <right style="thin">
                  <color auto="1"/>
                </right>
                <top/>
                <bottom/>
                <vertical/>
                <horizontal/>
              </border>
            </x14:dxf>
          </x14:cfRule>
          <x14:cfRule type="expression" priority="94" id="{F4799D81-D0FB-498D-90D6-FF011CAB74D2}">
            <xm:f>'（別紙１）省力化計算シート'!$I$26=""</xm:f>
            <x14:dxf>
              <font>
                <color theme="0"/>
              </font>
              <border>
                <top/>
                <bottom/>
                <vertical/>
                <horizontal/>
              </border>
            </x14:dxf>
          </x14:cfRule>
          <x14:cfRule type="expression" priority="95" id="{80F75E8F-03BB-4189-BD6B-2A9C58A20A94}">
            <xm:f>AND('（別紙１）省力化計算シート'!$I$26&lt;&gt;"",'（別紙１）省力化計算シート'!$I$27="")</xm:f>
            <x14:dxf>
              <font>
                <color theme="0"/>
              </font>
              <border>
                <left style="thin">
                  <color auto="1"/>
                </left>
                <right/>
                <top/>
                <bottom/>
                <vertical/>
                <horizontal/>
              </border>
            </x14:dxf>
          </x14:cfRule>
          <xm:sqref>E73:E78</xm:sqref>
        </x14:conditionalFormatting>
        <x14:conditionalFormatting xmlns:xm="http://schemas.microsoft.com/office/excel/2006/main">
          <x14:cfRule type="expression" priority="58" id="{BFFDFDF0-DA8E-4062-9CA1-C932072E6536}">
            <xm:f>'（別紙１）省力化計算シート'!$I$31=""</xm:f>
            <x14:dxf>
              <font>
                <color theme="0"/>
              </font>
              <border>
                <top/>
                <bottom/>
                <vertical/>
                <horizontal/>
              </border>
            </x14:dxf>
          </x14:cfRule>
          <x14:cfRule type="expression" priority="59" id="{D399D31B-7576-4F87-B109-4AA1814F77FF}">
            <xm:f>AND('（別紙１）省力化計算シート'!$I$31&lt;&gt;"",'（別紙１）省力化計算シート'!$I$32="")</xm:f>
            <x14:dxf>
              <font>
                <color theme="0"/>
              </font>
              <border>
                <left style="thin">
                  <color auto="1"/>
                </left>
                <right/>
                <top/>
                <bottom/>
                <vertical/>
                <horizontal/>
              </border>
            </x14:dxf>
          </x14:cfRule>
          <x14:cfRule type="expression" priority="60" id="{48106291-98FA-45C4-9E59-A5B0015D427A}">
            <xm:f>AND('（別紙１）省力化計算シート'!$I$31="",'（別紙１）省力化計算シート'!$I$32&lt;&gt;"")</xm:f>
            <x14:dxf>
              <font>
                <color theme="0"/>
              </font>
              <border>
                <left/>
                <right style="thin">
                  <color auto="1"/>
                </right>
                <top/>
                <bottom/>
                <vertical/>
                <horizontal/>
              </border>
            </x14:dxf>
          </x14:cfRule>
          <xm:sqref>E80:E85</xm:sqref>
        </x14:conditionalFormatting>
        <x14:conditionalFormatting xmlns:xm="http://schemas.microsoft.com/office/excel/2006/main">
          <x14:cfRule type="expression" priority="22" id="{A99E5FBF-22F0-461A-9D01-2DD29A253D2A}">
            <xm:f>'（別紙１）省力化計算シート'!$I$36=""</xm:f>
            <x14:dxf>
              <font>
                <color theme="0"/>
              </font>
              <border>
                <top/>
                <bottom/>
                <vertical/>
                <horizontal/>
              </border>
            </x14:dxf>
          </x14:cfRule>
          <x14:cfRule type="expression" priority="24" id="{5941E6C4-6F1B-45AA-BB1E-D76B67EF8CBA}">
            <xm:f>AND('（別紙１）省力化計算シート'!$I$36="",'（別紙１）省力化計算シート'!$I$37&lt;&gt;"")</xm:f>
            <x14:dxf>
              <font>
                <color theme="0"/>
              </font>
              <border>
                <left/>
                <right style="thin">
                  <color auto="1"/>
                </right>
                <top/>
                <bottom/>
                <vertical/>
                <horizontal/>
              </border>
            </x14:dxf>
          </x14:cfRule>
          <x14:cfRule type="expression" priority="23" id="{8BCA9709-F362-4A00-805F-AB04B2A99EA7}">
            <xm:f>AND('（別紙１）省力化計算シート'!$I$36&lt;&gt;"",'（別紙１）省力化計算シート'!$I$37="")</xm:f>
            <x14:dxf>
              <font>
                <color theme="0"/>
              </font>
              <border>
                <left style="thin">
                  <color auto="1"/>
                </left>
                <right/>
                <top/>
                <bottom/>
                <vertical/>
                <horizontal/>
              </border>
            </x14:dxf>
          </x14:cfRule>
          <xm:sqref>E87:E92</xm:sqref>
        </x14:conditionalFormatting>
        <x14:conditionalFormatting xmlns:xm="http://schemas.microsoft.com/office/excel/2006/main">
          <x14:cfRule type="expression" priority="418" id="{8D3290F1-7C62-4BD3-BD3D-B79BFA2CFE45}">
            <xm:f>'（別紙１）省力化計算シート'!$C$12=""</xm:f>
            <x14:dxf>
              <font>
                <color theme="0"/>
              </font>
              <fill>
                <patternFill>
                  <bgColor theme="0"/>
                </patternFill>
              </fill>
              <border>
                <left/>
                <right/>
                <top/>
                <bottom/>
                <vertical/>
                <horizontal/>
              </border>
            </x14:dxf>
          </x14:cfRule>
          <xm:sqref>F7:H12</xm:sqref>
        </x14:conditionalFormatting>
        <x14:conditionalFormatting xmlns:xm="http://schemas.microsoft.com/office/excel/2006/main">
          <x14:cfRule type="expression" priority="382" id="{2A7E5A32-C73D-4D32-83F2-4498919D8569}">
            <xm:f>'（別紙１）省力化計算シート'!$C$17=""</xm:f>
            <x14:dxf>
              <font>
                <color theme="0"/>
              </font>
              <fill>
                <patternFill>
                  <bgColor theme="0"/>
                </patternFill>
              </fill>
              <border>
                <left/>
                <right/>
                <top/>
                <bottom/>
                <vertical/>
                <horizontal/>
              </border>
            </x14:dxf>
          </x14:cfRule>
          <xm:sqref>F14:H19</xm:sqref>
        </x14:conditionalFormatting>
        <x14:conditionalFormatting xmlns:xm="http://schemas.microsoft.com/office/excel/2006/main">
          <x14:cfRule type="expression" priority="258" id="{0331F8DB-66BD-45A9-8A9A-DC6EAD7E7A3C}">
            <xm:f>'（別紙１）省力化計算シート'!$C$22=""</xm:f>
            <x14:dxf>
              <font>
                <color theme="0"/>
              </font>
              <fill>
                <patternFill>
                  <bgColor theme="0"/>
                </patternFill>
              </fill>
              <border>
                <left/>
                <right/>
                <top/>
                <bottom/>
                <vertical/>
                <horizontal/>
              </border>
            </x14:dxf>
          </x14:cfRule>
          <xm:sqref>F21:H26</xm:sqref>
        </x14:conditionalFormatting>
        <x14:conditionalFormatting xmlns:xm="http://schemas.microsoft.com/office/excel/2006/main">
          <x14:cfRule type="expression" priority="185" id="{EAFD85DA-395A-4223-A378-0AFA7DC1BA08}">
            <xm:f>'（別紙１）省力化計算シート'!$C$27=""</xm:f>
            <x14:dxf>
              <font>
                <color theme="0"/>
              </font>
              <fill>
                <patternFill>
                  <bgColor theme="0"/>
                </patternFill>
              </fill>
              <border>
                <left/>
                <right/>
                <top/>
                <bottom/>
                <vertical/>
                <horizontal/>
              </border>
            </x14:dxf>
          </x14:cfRule>
          <xm:sqref>F28:H33</xm:sqref>
        </x14:conditionalFormatting>
        <x14:conditionalFormatting xmlns:xm="http://schemas.microsoft.com/office/excel/2006/main">
          <x14:cfRule type="expression" priority="149" id="{9E1FC95C-9BD5-4BC9-97E8-292D1F7CD1A6}">
            <xm:f>'（別紙１）省力化計算シート'!$C$32=""</xm:f>
            <x14:dxf>
              <font>
                <color theme="0"/>
              </font>
              <fill>
                <patternFill>
                  <bgColor theme="0"/>
                </patternFill>
              </fill>
              <border>
                <left/>
                <right/>
                <top/>
                <bottom/>
                <vertical/>
                <horizontal/>
              </border>
            </x14:dxf>
          </x14:cfRule>
          <xm:sqref>F35:H40</xm:sqref>
        </x14:conditionalFormatting>
        <x14:conditionalFormatting xmlns:xm="http://schemas.microsoft.com/office/excel/2006/main">
          <x14:cfRule type="expression" priority="113" id="{4CD3DD37-41B7-4C36-B17D-17FD26C1150D}">
            <xm:f>'（別紙１）省力化計算シート'!$C$37=""</xm:f>
            <x14:dxf>
              <font>
                <color theme="0"/>
              </font>
              <fill>
                <patternFill>
                  <bgColor theme="0"/>
                </patternFill>
              </fill>
              <border>
                <left/>
                <right/>
                <top/>
                <bottom/>
                <vertical/>
                <horizontal/>
              </border>
            </x14:dxf>
          </x14:cfRule>
          <xm:sqref>F42:H47</xm:sqref>
        </x14:conditionalFormatting>
        <x14:conditionalFormatting xmlns:xm="http://schemas.microsoft.com/office/excel/2006/main">
          <x14:cfRule type="expression" priority="331" id="{B10A8209-F49A-49AD-BA55-F13BC19BF0E7}">
            <xm:f>'（別紙１）省力化計算シート'!$I$12=""</xm:f>
            <x14:dxf>
              <font>
                <color theme="0"/>
              </font>
              <fill>
                <patternFill>
                  <bgColor theme="0"/>
                </patternFill>
              </fill>
              <border>
                <left/>
                <right/>
                <top/>
                <bottom/>
                <vertical/>
                <horizontal/>
              </border>
            </x14:dxf>
          </x14:cfRule>
          <xm:sqref>F52:H57</xm:sqref>
        </x14:conditionalFormatting>
        <x14:conditionalFormatting xmlns:xm="http://schemas.microsoft.com/office/excel/2006/main">
          <x14:cfRule type="expression" priority="294" id="{ADA09893-3BC7-44B2-B1E5-F92D59650BB8}">
            <xm:f>'（別紙１）省力化計算シート'!$I$17=""</xm:f>
            <x14:dxf>
              <font>
                <color theme="0"/>
              </font>
              <fill>
                <patternFill>
                  <bgColor theme="0"/>
                </patternFill>
              </fill>
              <border>
                <left/>
                <right/>
                <top/>
                <bottom/>
                <vertical/>
                <horizontal/>
              </border>
            </x14:dxf>
          </x14:cfRule>
          <xm:sqref>F59:H64</xm:sqref>
        </x14:conditionalFormatting>
        <x14:conditionalFormatting xmlns:xm="http://schemas.microsoft.com/office/excel/2006/main">
          <x14:cfRule type="expression" priority="223" id="{EF57D8B0-695A-4896-ACA8-B459C47F6A22}">
            <xm:f>'（別紙１）省力化計算シート'!$I$22=""</xm:f>
            <x14:dxf>
              <font>
                <color theme="0"/>
              </font>
              <fill>
                <patternFill>
                  <bgColor theme="0"/>
                </patternFill>
              </fill>
              <border>
                <left/>
                <right/>
                <top/>
                <bottom/>
                <vertical/>
                <horizontal/>
              </border>
            </x14:dxf>
          </x14:cfRule>
          <xm:sqref>F66:H71</xm:sqref>
        </x14:conditionalFormatting>
        <x14:conditionalFormatting xmlns:xm="http://schemas.microsoft.com/office/excel/2006/main">
          <x14:cfRule type="expression" priority="77" id="{B3832564-AFCE-421C-A39A-8D00C6B0C6F8}">
            <xm:f>'（別紙１）省力化計算シート'!$I$27=""</xm:f>
            <x14:dxf>
              <font>
                <color theme="0"/>
              </font>
              <fill>
                <patternFill>
                  <bgColor theme="0"/>
                </patternFill>
              </fill>
              <border>
                <left/>
                <right/>
                <top/>
                <bottom/>
                <vertical/>
                <horizontal/>
              </border>
            </x14:dxf>
          </x14:cfRule>
          <xm:sqref>F73:H78</xm:sqref>
        </x14:conditionalFormatting>
        <x14:conditionalFormatting xmlns:xm="http://schemas.microsoft.com/office/excel/2006/main">
          <x14:cfRule type="expression" priority="42" id="{65FFAC98-D913-4B61-A3B0-668A3E80F42F}">
            <xm:f>'（別紙１）省力化計算シート'!$I$32=""</xm:f>
            <x14:dxf>
              <font>
                <color theme="0"/>
              </font>
              <fill>
                <patternFill>
                  <bgColor theme="0"/>
                </patternFill>
              </fill>
              <border>
                <left/>
                <right/>
                <top/>
                <bottom/>
                <vertical/>
                <horizontal/>
              </border>
            </x14:dxf>
          </x14:cfRule>
          <xm:sqref>F80:H85</xm:sqref>
        </x14:conditionalFormatting>
        <x14:conditionalFormatting xmlns:xm="http://schemas.microsoft.com/office/excel/2006/main">
          <x14:cfRule type="expression" priority="5" id="{C09D8CCE-FA4F-47AB-89E4-E2C980B38738}">
            <xm:f>'（別紙１）省力化計算シート'!$I$37=""</xm:f>
            <x14:dxf>
              <font>
                <color theme="0"/>
              </font>
              <fill>
                <patternFill>
                  <bgColor theme="0"/>
                </patternFill>
              </fill>
              <border>
                <left/>
                <right/>
                <top/>
                <bottom/>
                <vertical/>
                <horizontal/>
              </border>
            </x14:dxf>
          </x14:cfRule>
          <xm:sqref>F87:H92</xm:sqref>
        </x14:conditionalFormatting>
        <x14:conditionalFormatting xmlns:xm="http://schemas.microsoft.com/office/excel/2006/main">
          <x14:cfRule type="expression" priority="419" id="{00648690-8C61-48C2-9B04-704A13959DBA}">
            <xm:f>AND('（別紙１）省力化計算シート'!$E$12="-",'（別紙１）省力化計算シート'!$D$12&lt;&gt;"")</xm:f>
            <x14:dxf>
              <fill>
                <patternFill>
                  <bgColor theme="6" tint="0.79998168889431442"/>
                </patternFill>
              </fill>
            </x14:dxf>
          </x14:cfRule>
          <xm:sqref>G8:G9</xm:sqref>
        </x14:conditionalFormatting>
        <x14:conditionalFormatting xmlns:xm="http://schemas.microsoft.com/office/excel/2006/main">
          <x14:cfRule type="expression" priority="420" id="{8E9E0428-A6C6-44E7-9661-C638928A07D5}">
            <xm:f>AND('（別紙１）省力化計算シート'!$F$12&lt;0,'（別紙１）省力化計算シート'!$D$12&lt;&gt;"")</xm:f>
            <x14:dxf>
              <fill>
                <patternFill>
                  <bgColor theme="6" tint="0.79998168889431442"/>
                </patternFill>
              </fill>
            </x14:dxf>
          </x14:cfRule>
          <x14:cfRule type="expression" priority="421" id="{998E6D0C-364D-4016-88AB-032B1BBED589}">
            <xm:f>AND('（別紙１）省力化計算シート'!$F$12&gt;0,'（別紙１）省力化計算シート'!$D$12&lt;&gt;"")</xm:f>
            <x14:dxf>
              <fill>
                <patternFill>
                  <bgColor theme="4" tint="0.79998168889431442"/>
                </patternFill>
              </fill>
            </x14:dxf>
          </x14:cfRule>
          <xm:sqref>G9</xm:sqref>
        </x14:conditionalFormatting>
        <x14:conditionalFormatting xmlns:xm="http://schemas.microsoft.com/office/excel/2006/main">
          <x14:cfRule type="expression" priority="383" id="{02F30651-2E85-4ECD-A816-F2FD6C33D4E4}">
            <xm:f>AND('（別紙１）省力化計算シート'!$E$17="-",'（別紙１）省力化計算シート'!$D$17&lt;&gt;"")</xm:f>
            <x14:dxf>
              <fill>
                <patternFill>
                  <bgColor theme="6" tint="0.79998168889431442"/>
                </patternFill>
              </fill>
            </x14:dxf>
          </x14:cfRule>
          <xm:sqref>G15:G16</xm:sqref>
        </x14:conditionalFormatting>
        <x14:conditionalFormatting xmlns:xm="http://schemas.microsoft.com/office/excel/2006/main">
          <x14:cfRule type="expression" priority="384" id="{AA999327-38FA-4C91-9A33-9621B40056A3}">
            <xm:f>AND('（別紙１）省力化計算シート'!$F$17&lt;0,'（別紙１）省力化計算シート'!$D$17&lt;&gt;"")</xm:f>
            <x14:dxf>
              <fill>
                <patternFill>
                  <bgColor theme="6" tint="0.79998168889431442"/>
                </patternFill>
              </fill>
            </x14:dxf>
          </x14:cfRule>
          <x14:cfRule type="expression" priority="385" id="{4D0AF244-2CCB-45D0-AB83-86401C9C4EE8}">
            <xm:f>AND('（別紙１）省力化計算シート'!$F$17&gt;0,'（別紙１）省力化計算シート'!$D$17&lt;&gt;"")</xm:f>
            <x14:dxf>
              <fill>
                <patternFill>
                  <bgColor theme="4" tint="0.79998168889431442"/>
                </patternFill>
              </fill>
            </x14:dxf>
          </x14:cfRule>
          <xm:sqref>G16</xm:sqref>
        </x14:conditionalFormatting>
        <x14:conditionalFormatting xmlns:xm="http://schemas.microsoft.com/office/excel/2006/main">
          <x14:cfRule type="expression" priority="259" id="{971459BB-D5AD-4DC3-B1FE-8EC5DCF38085}">
            <xm:f>AND('（別紙１）省力化計算シート'!$E$22="-",'（別紙１）省力化計算シート'!$D$22&lt;&gt;"")</xm:f>
            <x14:dxf>
              <fill>
                <patternFill>
                  <bgColor theme="6" tint="0.79998168889431442"/>
                </patternFill>
              </fill>
            </x14:dxf>
          </x14:cfRule>
          <xm:sqref>G22:G23</xm:sqref>
        </x14:conditionalFormatting>
        <x14:conditionalFormatting xmlns:xm="http://schemas.microsoft.com/office/excel/2006/main">
          <x14:cfRule type="expression" priority="261" id="{F37ABDAE-BF0E-4856-B6DB-7D4661E9D03D}">
            <xm:f>AND('（別紙１）省力化計算シート'!$F$22&gt;0,'（別紙１）省力化計算シート'!$D$22&lt;&gt;"")</xm:f>
            <x14:dxf>
              <fill>
                <patternFill>
                  <bgColor theme="4" tint="0.79998168889431442"/>
                </patternFill>
              </fill>
            </x14:dxf>
          </x14:cfRule>
          <x14:cfRule type="expression" priority="260" id="{02968760-3D33-4430-BE39-8BD120CD784B}">
            <xm:f>AND('（別紙１）省力化計算シート'!$F$22&lt;0,'（別紙１）省力化計算シート'!$D$22&lt;&gt;"")</xm:f>
            <x14:dxf>
              <fill>
                <patternFill>
                  <bgColor theme="6" tint="0.79998168889431442"/>
                </patternFill>
              </fill>
            </x14:dxf>
          </x14:cfRule>
          <xm:sqref>G23</xm:sqref>
        </x14:conditionalFormatting>
        <x14:conditionalFormatting xmlns:xm="http://schemas.microsoft.com/office/excel/2006/main">
          <x14:cfRule type="expression" priority="186" id="{93B52502-BF76-40A0-8A74-FF0F889D88EB}">
            <xm:f>AND('（別紙１）省力化計算シート'!$E$27="-",'（別紙１）省力化計算シート'!$D$27&lt;&gt;"")</xm:f>
            <x14:dxf>
              <fill>
                <patternFill>
                  <bgColor theme="6" tint="0.79998168889431442"/>
                </patternFill>
              </fill>
            </x14:dxf>
          </x14:cfRule>
          <xm:sqref>G29:G30</xm:sqref>
        </x14:conditionalFormatting>
        <x14:conditionalFormatting xmlns:xm="http://schemas.microsoft.com/office/excel/2006/main">
          <x14:cfRule type="expression" priority="187" id="{369D0CE6-C1A5-42F4-8717-28C22B262343}">
            <xm:f>AND('（別紙１）省力化計算シート'!$F$27&lt;0,'（別紙１）省力化計算シート'!$D$27&lt;&gt;"")</xm:f>
            <x14:dxf>
              <fill>
                <patternFill>
                  <bgColor theme="6" tint="0.79998168889431442"/>
                </patternFill>
              </fill>
            </x14:dxf>
          </x14:cfRule>
          <x14:cfRule type="expression" priority="188" id="{155B9134-7EBE-4E9F-8CAC-B4C1722DAD5F}">
            <xm:f>AND('（別紙１）省力化計算シート'!$F$27&gt;0,'（別紙１）省力化計算シート'!$D$27&lt;&gt;"")</xm:f>
            <x14:dxf>
              <fill>
                <patternFill>
                  <bgColor theme="4" tint="0.79998168889431442"/>
                </patternFill>
              </fill>
            </x14:dxf>
          </x14:cfRule>
          <xm:sqref>G30</xm:sqref>
        </x14:conditionalFormatting>
        <x14:conditionalFormatting xmlns:xm="http://schemas.microsoft.com/office/excel/2006/main">
          <x14:cfRule type="expression" priority="150" id="{F1CE8341-111A-440C-BC33-9E333962EB96}">
            <xm:f>AND('（別紙１）省力化計算シート'!$E$32="-",'（別紙１）省力化計算シート'!$D$32&lt;&gt;"")</xm:f>
            <x14:dxf>
              <fill>
                <patternFill>
                  <bgColor theme="6" tint="0.79998168889431442"/>
                </patternFill>
              </fill>
            </x14:dxf>
          </x14:cfRule>
          <xm:sqref>G36:G37</xm:sqref>
        </x14:conditionalFormatting>
        <x14:conditionalFormatting xmlns:xm="http://schemas.microsoft.com/office/excel/2006/main">
          <x14:cfRule type="expression" priority="152" id="{7F64213E-C774-456E-9827-04E494F74F94}">
            <xm:f>AND('（別紙１）省力化計算シート'!$F$32&gt;0,'（別紙１）省力化計算シート'!$D$32&lt;&gt;"")</xm:f>
            <x14:dxf>
              <fill>
                <patternFill>
                  <bgColor theme="4" tint="0.79998168889431442"/>
                </patternFill>
              </fill>
            </x14:dxf>
          </x14:cfRule>
          <x14:cfRule type="expression" priority="151" id="{AE43B592-1919-4165-8A79-63C7B3C6D8A0}">
            <xm:f>AND('（別紙１）省力化計算シート'!$F$32&lt;0,'（別紙１）省力化計算シート'!$D$32&lt;&gt;"")</xm:f>
            <x14:dxf>
              <fill>
                <patternFill>
                  <bgColor theme="6" tint="0.79998168889431442"/>
                </patternFill>
              </fill>
            </x14:dxf>
          </x14:cfRule>
          <xm:sqref>G37</xm:sqref>
        </x14:conditionalFormatting>
        <x14:conditionalFormatting xmlns:xm="http://schemas.microsoft.com/office/excel/2006/main">
          <x14:cfRule type="expression" priority="114" id="{AD5DD166-8C04-4607-9C15-1EC45E419175}">
            <xm:f>AND('（別紙１）省力化計算シート'!$E$37="-",'（別紙１）省力化計算シート'!$D$37&lt;&gt;"")</xm:f>
            <x14:dxf>
              <fill>
                <patternFill>
                  <bgColor theme="6" tint="0.79998168889431442"/>
                </patternFill>
              </fill>
            </x14:dxf>
          </x14:cfRule>
          <xm:sqref>G43:G44</xm:sqref>
        </x14:conditionalFormatting>
        <x14:conditionalFormatting xmlns:xm="http://schemas.microsoft.com/office/excel/2006/main">
          <x14:cfRule type="expression" priority="116" id="{BEC9D8F5-3450-4F03-947B-CCF02A7A1631}">
            <xm:f>AND('（別紙１）省力化計算シート'!$F$37&gt;0,'（別紙１）省力化計算シート'!$D$37&lt;&gt;"")</xm:f>
            <x14:dxf>
              <fill>
                <patternFill>
                  <bgColor theme="4" tint="0.79998168889431442"/>
                </patternFill>
              </fill>
            </x14:dxf>
          </x14:cfRule>
          <x14:cfRule type="expression" priority="115" id="{60616098-7692-49AC-A551-0AC5AEB4F702}">
            <xm:f>AND('（別紙１）省力化計算シート'!$F$37&lt;0,'（別紙１）省力化計算シート'!$D$37&lt;&gt;"")</xm:f>
            <x14:dxf>
              <fill>
                <patternFill>
                  <bgColor theme="6" tint="0.79998168889431442"/>
                </patternFill>
              </fill>
            </x14:dxf>
          </x14:cfRule>
          <xm:sqref>G44</xm:sqref>
        </x14:conditionalFormatting>
        <x14:conditionalFormatting xmlns:xm="http://schemas.microsoft.com/office/excel/2006/main">
          <x14:cfRule type="expression" priority="332" id="{CFED4452-5E3D-4190-99D7-56A0E276BF85}">
            <xm:f>OR('（別紙１）省力化計算シート'!$K$12="新たに追加される作業",AND('（別紙１）省力化計算シート'!$I$12&lt;&gt;"",'（別紙１）省力化計算シート'!$J$12&lt;&gt;"",'（別紙１）省力化計算シート'!$N$12="-"))</xm:f>
            <x14:dxf>
              <fill>
                <patternFill>
                  <bgColor theme="4" tint="0.79998168889431442"/>
                </patternFill>
              </fill>
            </x14:dxf>
          </x14:cfRule>
          <xm:sqref>G53:G54</xm:sqref>
        </x14:conditionalFormatting>
        <x14:conditionalFormatting xmlns:xm="http://schemas.microsoft.com/office/excel/2006/main">
          <x14:cfRule type="expression" priority="333" id="{8FCD08BF-72A5-4FFE-B4E3-E82898BF065B}">
            <xm:f>AND('（別紙１）省力化計算シート'!$N$12&gt;0,'（別紙１）省力化計算シート'!$N$12&lt;&gt;"-")</xm:f>
            <x14:dxf>
              <fill>
                <patternFill>
                  <bgColor theme="4" tint="0.79998168889431442"/>
                </patternFill>
              </fill>
            </x14:dxf>
          </x14:cfRule>
          <x14:cfRule type="expression" priority="334" id="{6E3C55BE-93F0-4B09-92DF-92ABAAFFB79B}">
            <xm:f>AND('（別紙１）省力化計算シート'!$N$12&lt;0,'（別紙１）省力化計算シート'!$N$12&lt;&gt;"-")</xm:f>
            <x14:dxf>
              <fill>
                <patternFill>
                  <bgColor theme="6" tint="0.79998168889431442"/>
                </patternFill>
              </fill>
            </x14:dxf>
          </x14:cfRule>
          <xm:sqref>G54</xm:sqref>
        </x14:conditionalFormatting>
        <x14:conditionalFormatting xmlns:xm="http://schemas.microsoft.com/office/excel/2006/main">
          <x14:cfRule type="expression" priority="295" id="{79C21153-803A-430F-8BE2-2AA29382D8F0}">
            <xm:f>OR('（別紙１）省力化計算シート'!$K$17="新たに追加される作業",AND('（別紙１）省力化計算シート'!$I$17&lt;&gt;"",'（別紙１）省力化計算シート'!$J$17&lt;&gt;"",'（別紙１）省力化計算シート'!$N$17="-"))</xm:f>
            <x14:dxf>
              <fill>
                <patternFill>
                  <bgColor theme="4" tint="0.79998168889431442"/>
                </patternFill>
              </fill>
            </x14:dxf>
          </x14:cfRule>
          <xm:sqref>G60:G61</xm:sqref>
        </x14:conditionalFormatting>
        <x14:conditionalFormatting xmlns:xm="http://schemas.microsoft.com/office/excel/2006/main">
          <x14:cfRule type="expression" priority="297" id="{E88200AA-EF9C-457A-8F31-0DC0B309BDA5}">
            <xm:f>AND('（別紙１）省力化計算シート'!$N$17&lt;0,'（別紙１）省力化計算シート'!$N$17&lt;&gt;"-")</xm:f>
            <x14:dxf>
              <fill>
                <patternFill>
                  <bgColor theme="6" tint="0.79998168889431442"/>
                </patternFill>
              </fill>
            </x14:dxf>
          </x14:cfRule>
          <x14:cfRule type="expression" priority="296" id="{46A5B2F6-CCCA-4AF1-A27E-AF0F7DEB88E2}">
            <xm:f>AND('（別紙１）省力化計算シート'!$N$17&gt;0,'（別紙１）省力化計算シート'!$N$17&lt;&gt;"-")</xm:f>
            <x14:dxf>
              <fill>
                <patternFill>
                  <bgColor theme="4" tint="0.79998168889431442"/>
                </patternFill>
              </fill>
            </x14:dxf>
          </x14:cfRule>
          <xm:sqref>G61</xm:sqref>
        </x14:conditionalFormatting>
        <x14:conditionalFormatting xmlns:xm="http://schemas.microsoft.com/office/excel/2006/main">
          <x14:cfRule type="expression" priority="224" id="{4D696DAC-2501-40AE-8BB1-698C7647E190}">
            <xm:f>OR('（別紙１）省力化計算シート'!$K$22="新たに追加される作業",AND('（別紙１）省力化計算シート'!$I$22&lt;&gt;"",'（別紙１）省力化計算シート'!$J$22&lt;&gt;"",'（別紙１）省力化計算シート'!$N$22="-"))</xm:f>
            <x14:dxf>
              <fill>
                <patternFill>
                  <bgColor theme="4" tint="0.79998168889431442"/>
                </patternFill>
              </fill>
            </x14:dxf>
          </x14:cfRule>
          <xm:sqref>G67:G68</xm:sqref>
        </x14:conditionalFormatting>
        <x14:conditionalFormatting xmlns:xm="http://schemas.microsoft.com/office/excel/2006/main">
          <x14:cfRule type="expression" priority="225" id="{00F0C626-B561-447C-8EFF-0D3CA34F8529}">
            <xm:f>AND('（別紙１）省力化計算シート'!$N$22&gt;0,'（別紙１）省力化計算シート'!$N$22&lt;&gt;"-")</xm:f>
            <x14:dxf>
              <fill>
                <patternFill>
                  <bgColor theme="4" tint="0.79998168889431442"/>
                </patternFill>
              </fill>
            </x14:dxf>
          </x14:cfRule>
          <x14:cfRule type="expression" priority="226" id="{20EFFCB9-217F-4EB0-8C3F-9E4445041500}">
            <xm:f>AND('（別紙１）省力化計算シート'!$N$22&lt;0,'（別紙１）省力化計算シート'!$N$22&lt;&gt;"-")</xm:f>
            <x14:dxf>
              <fill>
                <patternFill>
                  <bgColor theme="6" tint="0.79998168889431442"/>
                </patternFill>
              </fill>
            </x14:dxf>
          </x14:cfRule>
          <xm:sqref>G68</xm:sqref>
        </x14:conditionalFormatting>
        <x14:conditionalFormatting xmlns:xm="http://schemas.microsoft.com/office/excel/2006/main">
          <x14:cfRule type="expression" priority="78" id="{DF5FD7AA-CF2E-426D-A311-CCF046E8C9D7}">
            <xm:f>OR('（別紙１）省力化計算シート'!$K$27="新たに追加される作業",AND('（別紙１）省力化計算シート'!$I$27&lt;&gt;"",'（別紙１）省力化計算シート'!$J$27&lt;&gt;"",'（別紙１）省力化計算シート'!$N$27="-"))</xm:f>
            <x14:dxf>
              <fill>
                <patternFill>
                  <bgColor theme="4" tint="0.79998168889431442"/>
                </patternFill>
              </fill>
            </x14:dxf>
          </x14:cfRule>
          <xm:sqref>G74:G75</xm:sqref>
        </x14:conditionalFormatting>
        <x14:conditionalFormatting xmlns:xm="http://schemas.microsoft.com/office/excel/2006/main">
          <x14:cfRule type="expression" priority="79" id="{61603F32-9BE0-4350-8CBC-5C1E22B00347}">
            <xm:f>AND('（別紙１）省力化計算シート'!$N$27&gt;0,'（別紙１）省力化計算シート'!$N$27&lt;&gt;"-")</xm:f>
            <x14:dxf>
              <fill>
                <patternFill>
                  <bgColor theme="4" tint="0.79998168889431442"/>
                </patternFill>
              </fill>
            </x14:dxf>
          </x14:cfRule>
          <x14:cfRule type="expression" priority="80" id="{5D5D51D5-7710-450C-993A-0D5E9CA806E9}">
            <xm:f>AND('（別紙１）省力化計算シート'!$N$27&lt;0,'（別紙１）省力化計算シート'!$N$27&lt;&gt;"-")</xm:f>
            <x14:dxf>
              <fill>
                <patternFill>
                  <bgColor theme="6" tint="0.79998168889431442"/>
                </patternFill>
              </fill>
            </x14:dxf>
          </x14:cfRule>
          <xm:sqref>G75</xm:sqref>
        </x14:conditionalFormatting>
        <x14:conditionalFormatting xmlns:xm="http://schemas.microsoft.com/office/excel/2006/main">
          <x14:cfRule type="expression" priority="43" id="{F4759BC4-D15E-499F-9E38-E1E648A5402D}">
            <xm:f>OR('（別紙１）省力化計算シート'!$K$32="新たに追加される作業",AND('（別紙１）省力化計算シート'!$I$32&lt;&gt;"",'（別紙１）省力化計算シート'!$J$32&lt;&gt;"",'（別紙１）省力化計算シート'!$N$32="-"))</xm:f>
            <x14:dxf>
              <fill>
                <patternFill>
                  <bgColor theme="4" tint="0.79998168889431442"/>
                </patternFill>
              </fill>
            </x14:dxf>
          </x14:cfRule>
          <xm:sqref>G81:G82</xm:sqref>
        </x14:conditionalFormatting>
        <x14:conditionalFormatting xmlns:xm="http://schemas.microsoft.com/office/excel/2006/main">
          <x14:cfRule type="expression" priority="45" id="{BB5B63D1-1504-41BA-B831-F534ABF8EEDA}">
            <xm:f>AND('（別紙１）省力化計算シート'!$N$32&lt;0,'（別紙１）省力化計算シート'!$N$32&lt;&gt;"-")</xm:f>
            <x14:dxf>
              <fill>
                <patternFill>
                  <bgColor theme="6" tint="0.79998168889431442"/>
                </patternFill>
              </fill>
            </x14:dxf>
          </x14:cfRule>
          <x14:cfRule type="expression" priority="44" id="{9CA5AFEC-5F30-4BA3-9970-0D46D5FFE799}">
            <xm:f>AND('（別紙１）省力化計算シート'!$N$32&gt;0,'（別紙１）省力化計算シート'!$N$32&lt;&gt;"-")</xm:f>
            <x14:dxf>
              <fill>
                <patternFill>
                  <bgColor theme="4" tint="0.79998168889431442"/>
                </patternFill>
              </fill>
            </x14:dxf>
          </x14:cfRule>
          <xm:sqref>G82</xm:sqref>
        </x14:conditionalFormatting>
        <x14:conditionalFormatting xmlns:xm="http://schemas.microsoft.com/office/excel/2006/main">
          <x14:cfRule type="expression" priority="6" id="{C5C2C3FE-AB3B-41ED-BF29-B3922EA8B369}">
            <xm:f>OR('（別紙１）省力化計算シート'!$K$37="新たに追加される作業",AND('（別紙１）省力化計算シート'!$I$37&lt;&gt;"",'（別紙１）省力化計算シート'!$J$37&lt;&gt;"",'（別紙１）省力化計算シート'!$N$37="-"))</xm:f>
            <x14:dxf>
              <fill>
                <patternFill>
                  <bgColor theme="4" tint="0.79998168889431442"/>
                </patternFill>
              </fill>
            </x14:dxf>
          </x14:cfRule>
          <xm:sqref>G88:G89</xm:sqref>
        </x14:conditionalFormatting>
        <x14:conditionalFormatting xmlns:xm="http://schemas.microsoft.com/office/excel/2006/main">
          <x14:cfRule type="expression" priority="7" id="{0CB9C07E-726A-4B4C-B4F6-3B772E45BD5A}">
            <xm:f>AND('（別紙１）省力化計算シート'!$N$37&gt;0,'（別紙１）省力化計算シート'!$N$37&lt;&gt;"-")</xm:f>
            <x14:dxf>
              <fill>
                <patternFill>
                  <bgColor theme="4" tint="0.79998168889431442"/>
                </patternFill>
              </fill>
            </x14:dxf>
          </x14:cfRule>
          <x14:cfRule type="expression" priority="8" id="{75DE057A-8E52-4DFE-AFAF-D34EF52B9061}">
            <xm:f>AND('（別紙１）省力化計算シート'!$N$37&lt;0,'（別紙１）省力化計算シート'!$N$37&lt;&gt;"-")</xm:f>
            <x14:dxf>
              <fill>
                <patternFill>
                  <bgColor theme="6" tint="0.79998168889431442"/>
                </patternFill>
              </fill>
            </x14:dxf>
          </x14:cfRule>
          <xm:sqref>G89</xm:sqref>
        </x14:conditionalFormatting>
        <x14:conditionalFormatting xmlns:xm="http://schemas.microsoft.com/office/excel/2006/main">
          <x14:cfRule type="expression" priority="441" id="{DC5878D5-D769-428D-8765-3D14FD9DEC91}">
            <xm:f>AND('（別紙１）省力化計算シート'!$C$12&lt;&gt;"",'（別紙１）省力化計算シート'!$C$13="")</xm:f>
            <x14:dxf>
              <font>
                <color theme="0"/>
              </font>
              <border>
                <left style="thin">
                  <color auto="1"/>
                </left>
                <right/>
                <top/>
                <bottom/>
                <vertical/>
                <horizontal/>
              </border>
            </x14:dxf>
          </x14:cfRule>
          <x14:cfRule type="expression" priority="440" id="{024E3F29-FCE8-411A-8233-2487DA7DBD3D}">
            <xm:f>'（別紙１）省力化計算シート'!$C$12=""</xm:f>
            <x14:dxf>
              <font>
                <color theme="0"/>
              </font>
              <border>
                <top/>
                <bottom/>
                <vertical/>
                <horizontal/>
              </border>
            </x14:dxf>
          </x14:cfRule>
          <x14:cfRule type="expression" priority="442" id="{B67B07B1-AE2B-4D2A-95E4-BBC907134BFB}">
            <xm:f>AND('（別紙１）省力化計算シート'!$C$12="",'（別紙１）省力化計算シート'!$C$13&lt;&gt;"")</xm:f>
            <x14:dxf>
              <font>
                <color theme="0"/>
              </font>
              <border>
                <left/>
                <right style="thin">
                  <color auto="1"/>
                </right>
                <top/>
                <bottom/>
                <vertical/>
                <horizontal/>
              </border>
            </x14:dxf>
          </x14:cfRule>
          <xm:sqref>I7:I12</xm:sqref>
        </x14:conditionalFormatting>
        <x14:conditionalFormatting xmlns:xm="http://schemas.microsoft.com/office/excel/2006/main">
          <x14:cfRule type="expression" priority="404" id="{2E449AED-7A1F-4C6B-97AF-358D8E246CC5}">
            <xm:f>AND('（別紙１）省力化計算シート'!$C$17="",'（別紙１）省力化計算シート'!$C$18&lt;&gt;"")</xm:f>
            <x14:dxf>
              <font>
                <color theme="0"/>
              </font>
              <border>
                <left/>
                <right style="thin">
                  <color auto="1"/>
                </right>
                <top/>
                <bottom/>
                <vertical/>
                <horizontal/>
              </border>
            </x14:dxf>
          </x14:cfRule>
          <x14:cfRule type="expression" priority="403" id="{531596BA-63C6-44EF-AC61-E092D62D895B}">
            <xm:f>AND('（別紙１）省力化計算シート'!$C$17&lt;&gt;"",'（別紙１）省力化計算シート'!$C$18="")</xm:f>
            <x14:dxf>
              <font>
                <color theme="0"/>
              </font>
              <border>
                <left style="thin">
                  <color auto="1"/>
                </left>
                <right/>
                <top/>
                <bottom/>
                <vertical/>
                <horizontal/>
              </border>
            </x14:dxf>
          </x14:cfRule>
          <x14:cfRule type="expression" priority="402" id="{5579333F-365C-47FB-99F3-5166131D60B1}">
            <xm:f>'（別紙１）省力化計算シート'!$C$17=""</xm:f>
            <x14:dxf>
              <font>
                <color theme="0"/>
              </font>
              <border>
                <top/>
                <bottom/>
                <vertical/>
                <horizontal/>
              </border>
            </x14:dxf>
          </x14:cfRule>
          <xm:sqref>I14:I19</xm:sqref>
        </x14:conditionalFormatting>
        <x14:conditionalFormatting xmlns:xm="http://schemas.microsoft.com/office/excel/2006/main">
          <x14:cfRule type="expression" priority="280" id="{B7A5AD00-B86D-42ED-9DE5-A9F99B22A1BC}">
            <xm:f>AND('（別紙１）省力化計算シート'!$C$22="",'（別紙１）省力化計算シート'!$C$23&lt;&gt;"")</xm:f>
            <x14:dxf>
              <font>
                <color theme="0"/>
              </font>
              <border>
                <left/>
                <right style="thin">
                  <color auto="1"/>
                </right>
                <top/>
                <bottom/>
                <vertical/>
                <horizontal/>
              </border>
            </x14:dxf>
          </x14:cfRule>
          <x14:cfRule type="expression" priority="279" id="{4729957B-41D9-444F-833A-8640A018D09A}">
            <xm:f>AND('（別紙１）省力化計算シート'!$C$22&lt;&gt;"",'（別紙１）省力化計算シート'!$C$23="")</xm:f>
            <x14:dxf>
              <font>
                <color theme="0"/>
              </font>
              <border>
                <left style="thin">
                  <color auto="1"/>
                </left>
                <right/>
                <top/>
                <bottom/>
                <vertical/>
                <horizontal/>
              </border>
            </x14:dxf>
          </x14:cfRule>
          <x14:cfRule type="expression" priority="278" id="{3A7047B9-A9E5-48A3-9C85-E8C176E4B0D8}">
            <xm:f>'（別紙１）省力化計算シート'!$C$22=""</xm:f>
            <x14:dxf>
              <font>
                <color theme="0"/>
              </font>
              <border>
                <top/>
                <bottom/>
                <vertical/>
                <horizontal/>
              </border>
            </x14:dxf>
          </x14:cfRule>
          <xm:sqref>I21:I26</xm:sqref>
        </x14:conditionalFormatting>
        <x14:conditionalFormatting xmlns:xm="http://schemas.microsoft.com/office/excel/2006/main">
          <x14:cfRule type="expression" priority="206" id="{26DBDE25-E80F-4808-8C50-2016687C2DB2}">
            <xm:f>AND('（別紙１）省力化計算シート'!$C$27&lt;&gt;"",'（別紙１）省力化計算シート'!$C$28="")</xm:f>
            <x14:dxf>
              <font>
                <color theme="0"/>
              </font>
              <border>
                <left style="thin">
                  <color auto="1"/>
                </left>
                <right/>
                <top/>
                <bottom/>
                <vertical/>
                <horizontal/>
              </border>
            </x14:dxf>
          </x14:cfRule>
          <x14:cfRule type="expression" priority="205" id="{3B37A05B-15AA-42F4-9A1F-684F15744396}">
            <xm:f>'（別紙１）省力化計算シート'!$C$27=""</xm:f>
            <x14:dxf>
              <font>
                <color theme="0"/>
              </font>
              <border>
                <top/>
                <bottom/>
                <vertical/>
                <horizontal/>
              </border>
            </x14:dxf>
          </x14:cfRule>
          <x14:cfRule type="expression" priority="207" id="{438BF553-6A51-407D-A7C0-A1064B1F671F}">
            <xm:f>AND('（別紙１）省力化計算シート'!$C$27="",'（別紙１）省力化計算シート'!$C$28&lt;&gt;"")</xm:f>
            <x14:dxf>
              <font>
                <color theme="0"/>
              </font>
              <border>
                <left/>
                <right style="thin">
                  <color auto="1"/>
                </right>
                <top/>
                <bottom/>
                <vertical/>
                <horizontal/>
              </border>
            </x14:dxf>
          </x14:cfRule>
          <xm:sqref>I28:I33</xm:sqref>
        </x14:conditionalFormatting>
        <x14:conditionalFormatting xmlns:xm="http://schemas.microsoft.com/office/excel/2006/main">
          <x14:cfRule type="expression" priority="171" id="{D69BD6D8-7296-4FDE-AB52-46C8A80BEEE2}">
            <xm:f>AND('（別紙１）省力化計算シート'!$C$32="",'（別紙１）省力化計算シート'!$C$33&lt;&gt;"")</xm:f>
            <x14:dxf>
              <font>
                <color theme="0"/>
              </font>
              <border>
                <left/>
                <right style="thin">
                  <color auto="1"/>
                </right>
                <top/>
                <bottom/>
                <vertical/>
                <horizontal/>
              </border>
            </x14:dxf>
          </x14:cfRule>
          <x14:cfRule type="expression" priority="169" id="{CFF2E22D-C9A2-45F5-8C65-DAF6BC73E653}">
            <xm:f>'（別紙１）省力化計算シート'!$C$32=""</xm:f>
            <x14:dxf>
              <font>
                <color theme="0"/>
              </font>
              <border>
                <top/>
                <bottom/>
                <vertical/>
                <horizontal/>
              </border>
            </x14:dxf>
          </x14:cfRule>
          <x14:cfRule type="expression" priority="170" id="{1B07C278-3584-4038-A91B-D506FB7BF873}">
            <xm:f>AND('（別紙１）省力化計算シート'!$C$32&lt;&gt;"",'（別紙１）省力化計算シート'!$C$33="")</xm:f>
            <x14:dxf>
              <font>
                <color theme="0"/>
              </font>
              <border>
                <left style="thin">
                  <color auto="1"/>
                </left>
                <right/>
                <top/>
                <bottom/>
                <vertical/>
                <horizontal/>
              </border>
            </x14:dxf>
          </x14:cfRule>
          <xm:sqref>I35:I40</xm:sqref>
        </x14:conditionalFormatting>
        <x14:conditionalFormatting xmlns:xm="http://schemas.microsoft.com/office/excel/2006/main">
          <x14:cfRule type="expression" priority="135" id="{B3A03280-698C-4211-B48F-B0BD096D2B2D}">
            <xm:f>AND('（別紙１）省力化計算シート'!$C$37="",'（別紙１）省力化計算シート'!$C$38&lt;&gt;"")</xm:f>
            <x14:dxf>
              <font>
                <color theme="0"/>
              </font>
              <border>
                <left/>
                <right style="thin">
                  <color auto="1"/>
                </right>
                <top/>
                <bottom/>
                <vertical/>
                <horizontal/>
              </border>
            </x14:dxf>
          </x14:cfRule>
          <x14:cfRule type="expression" priority="133" id="{57839D1C-E7E6-4A58-A677-110B7487BFDF}">
            <xm:f>'（別紙１）省力化計算シート'!$C$37=""</xm:f>
            <x14:dxf>
              <font>
                <color theme="0"/>
              </font>
              <border>
                <top/>
                <bottom/>
                <vertical/>
                <horizontal/>
              </border>
            </x14:dxf>
          </x14:cfRule>
          <x14:cfRule type="expression" priority="134" id="{E9A6A070-C6DB-4CA7-8C79-C243CAB0B483}">
            <xm:f>AND('（別紙１）省力化計算シート'!$C$37&lt;&gt;"",'（別紙１）省力化計算シート'!$C$38="")</xm:f>
            <x14:dxf>
              <font>
                <color theme="0"/>
              </font>
              <border>
                <left style="thin">
                  <color auto="1"/>
                </left>
                <right/>
                <top/>
                <bottom/>
                <vertical/>
                <horizontal/>
              </border>
            </x14:dxf>
          </x14:cfRule>
          <xm:sqref>I42:I47</xm:sqref>
        </x14:conditionalFormatting>
        <x14:conditionalFormatting xmlns:xm="http://schemas.microsoft.com/office/excel/2006/main">
          <x14:cfRule type="expression" priority="366" id="{191D0E49-EAFA-4D91-BCC7-FF583AD0C2BB}">
            <xm:f>'（別紙１）省力化計算シート'!$I$12=""</xm:f>
            <x14:dxf>
              <font>
                <color theme="0"/>
              </font>
              <border>
                <top/>
                <bottom/>
                <vertical/>
                <horizontal/>
              </border>
            </x14:dxf>
          </x14:cfRule>
          <x14:cfRule type="expression" priority="367" id="{1D3118DB-AF0D-4375-91A5-4FAAC579D210}">
            <xm:f>AND('（別紙１）省力化計算シート'!$I$12&lt;&gt;"",'（別紙１）省力化計算シート'!$I$13="")</xm:f>
            <x14:dxf>
              <font>
                <color theme="0"/>
              </font>
              <border>
                <left style="thin">
                  <color auto="1"/>
                </left>
                <right/>
                <top/>
                <bottom/>
                <vertical/>
                <horizontal/>
              </border>
            </x14:dxf>
          </x14:cfRule>
          <x14:cfRule type="expression" priority="368" id="{DBD723F3-ADF0-48F2-A188-4DE01A052E6A}">
            <xm:f>AND('（別紙１）省力化計算シート'!$I$12="",'（別紙１）省力化計算シート'!$I$13&lt;&gt;"")</xm:f>
            <x14:dxf>
              <font>
                <color theme="0"/>
              </font>
              <border>
                <left/>
                <right style="thin">
                  <color auto="1"/>
                </right>
                <top/>
                <bottom/>
                <vertical/>
                <horizontal/>
              </border>
            </x14:dxf>
          </x14:cfRule>
          <xm:sqref>I52:I57</xm:sqref>
        </x14:conditionalFormatting>
        <x14:conditionalFormatting xmlns:xm="http://schemas.microsoft.com/office/excel/2006/main">
          <x14:cfRule type="expression" priority="317" id="{6F2199D1-7F71-4F04-9388-684552638D12}">
            <xm:f>AND('（別紙１）省力化計算シート'!$I$17="",'（別紙１）省力化計算シート'!$I$18&lt;&gt;"")</xm:f>
            <x14:dxf>
              <font>
                <color theme="0"/>
              </font>
              <border>
                <left/>
                <right style="thin">
                  <color auto="1"/>
                </right>
                <top/>
                <bottom/>
                <vertical/>
                <horizontal/>
              </border>
            </x14:dxf>
          </x14:cfRule>
          <x14:cfRule type="expression" priority="316" id="{71B29F91-13EC-4B4D-B2B3-C8AF3D71627C}">
            <xm:f>AND('（別紙１）省力化計算シート'!$I$17&lt;&gt;"",'（別紙１）省力化計算シート'!$I$18="")</xm:f>
            <x14:dxf>
              <font>
                <color theme="0"/>
              </font>
              <border>
                <left style="thin">
                  <color auto="1"/>
                </left>
                <right/>
                <top/>
                <bottom/>
                <vertical/>
                <horizontal/>
              </border>
            </x14:dxf>
          </x14:cfRule>
          <x14:cfRule type="expression" priority="315" id="{C93EF3ED-7F0A-4101-A4C4-077EE01D60FA}">
            <xm:f>'（別紙１）省力化計算シート'!$I$17=""</xm:f>
            <x14:dxf>
              <font>
                <color theme="0"/>
              </font>
              <border>
                <top/>
                <bottom/>
                <vertical/>
                <horizontal/>
              </border>
            </x14:dxf>
          </x14:cfRule>
          <xm:sqref>I59:I64</xm:sqref>
        </x14:conditionalFormatting>
        <x14:conditionalFormatting xmlns:xm="http://schemas.microsoft.com/office/excel/2006/main">
          <x14:cfRule type="expression" priority="242" id="{F90D83A4-0690-43A8-93C2-A7553416CCAF}">
            <xm:f>'（別紙１）省力化計算シート'!$I$22=""</xm:f>
            <x14:dxf>
              <font>
                <color theme="0"/>
              </font>
              <border>
                <top/>
                <bottom/>
                <vertical/>
                <horizontal/>
              </border>
            </x14:dxf>
          </x14:cfRule>
          <x14:cfRule type="expression" priority="243" id="{21B3DA55-503A-4814-847D-5364F6662017}">
            <xm:f>AND('（別紙１）省力化計算シート'!$I$22&lt;&gt;"",'（別紙１）省力化計算シート'!$I$23="")</xm:f>
            <x14:dxf>
              <font>
                <color theme="0"/>
              </font>
              <border>
                <left style="thin">
                  <color auto="1"/>
                </left>
                <right/>
                <top/>
                <bottom/>
                <vertical/>
                <horizontal/>
              </border>
            </x14:dxf>
          </x14:cfRule>
          <x14:cfRule type="expression" priority="244" id="{AEBCD7E5-2BB5-4FEB-BC8F-8EB337A3A79C}">
            <xm:f>AND('（別紙１）省力化計算シート'!$I$22="",'（別紙１）省力化計算シート'!$I$23&lt;&gt;"")</xm:f>
            <x14:dxf>
              <font>
                <color theme="0"/>
              </font>
              <border>
                <left/>
                <right style="thin">
                  <color auto="1"/>
                </right>
                <top/>
                <bottom/>
                <vertical/>
                <horizontal/>
              </border>
            </x14:dxf>
          </x14:cfRule>
          <xm:sqref>I66:I71</xm:sqref>
        </x14:conditionalFormatting>
        <x14:conditionalFormatting xmlns:xm="http://schemas.microsoft.com/office/excel/2006/main">
          <x14:cfRule type="expression" priority="99" id="{3232B590-6C58-470D-B413-072BA4001BE8}">
            <xm:f>AND('（別紙１）省力化計算シート'!$I$27="",'（別紙１）省力化計算シート'!$I$28&lt;&gt;"")</xm:f>
            <x14:dxf>
              <font>
                <color theme="0"/>
              </font>
              <border>
                <left/>
                <right style="thin">
                  <color auto="1"/>
                </right>
                <top/>
                <bottom/>
                <vertical/>
                <horizontal/>
              </border>
            </x14:dxf>
          </x14:cfRule>
          <x14:cfRule type="expression" priority="98" id="{FCC170E1-7E87-4114-A26A-AB18C18899F4}">
            <xm:f>AND('（別紙１）省力化計算シート'!$I$27&lt;&gt;"",'（別紙１）省力化計算シート'!$I$28="")</xm:f>
            <x14:dxf>
              <font>
                <color theme="0"/>
              </font>
              <border>
                <left style="thin">
                  <color auto="1"/>
                </left>
                <right/>
                <top/>
                <bottom/>
                <vertical/>
                <horizontal/>
              </border>
            </x14:dxf>
          </x14:cfRule>
          <x14:cfRule type="expression" priority="97" id="{39741D3C-766B-4AA9-A775-65C9E3944A68}">
            <xm:f>'（別紙１）省力化計算シート'!$I$27=""</xm:f>
            <x14:dxf>
              <font>
                <color theme="0"/>
              </font>
              <border>
                <top/>
                <bottom/>
                <vertical/>
                <horizontal/>
              </border>
            </x14:dxf>
          </x14:cfRule>
          <xm:sqref>I73:I78</xm:sqref>
        </x14:conditionalFormatting>
        <x14:conditionalFormatting xmlns:xm="http://schemas.microsoft.com/office/excel/2006/main">
          <x14:cfRule type="expression" priority="63" id="{B8D94268-3674-4622-87D7-9C2E67CE9059}">
            <xm:f>AND('（別紙１）省力化計算シート'!$I$32="",'（別紙１）省力化計算シート'!$I$33&lt;&gt;"")</xm:f>
            <x14:dxf>
              <font>
                <color theme="0"/>
              </font>
              <border>
                <left/>
                <right style="thin">
                  <color auto="1"/>
                </right>
                <top/>
                <bottom/>
                <vertical/>
                <horizontal/>
              </border>
            </x14:dxf>
          </x14:cfRule>
          <x14:cfRule type="expression" priority="61" id="{36D3235A-6150-4E0F-AFD0-D36B40FAAEF4}">
            <xm:f>'（別紙１）省力化計算シート'!$I$32=""</xm:f>
            <x14:dxf>
              <font>
                <color theme="0"/>
              </font>
              <border>
                <top/>
                <bottom/>
                <vertical/>
                <horizontal/>
              </border>
            </x14:dxf>
          </x14:cfRule>
          <x14:cfRule type="expression" priority="62" id="{FE1CA838-6D61-4DC1-9C7E-E6EE01940B56}">
            <xm:f>AND('（別紙１）省力化計算シート'!$I$32&lt;&gt;"",'（別紙１）省力化計算シート'!$I$33="")</xm:f>
            <x14:dxf>
              <font>
                <color theme="0"/>
              </font>
              <border>
                <left style="thin">
                  <color auto="1"/>
                </left>
                <right/>
                <top/>
                <bottom/>
                <vertical/>
                <horizontal/>
              </border>
            </x14:dxf>
          </x14:cfRule>
          <xm:sqref>I80:I85</xm:sqref>
        </x14:conditionalFormatting>
        <x14:conditionalFormatting xmlns:xm="http://schemas.microsoft.com/office/excel/2006/main">
          <x14:cfRule type="expression" priority="25" id="{DE1A1C4A-1DB6-404A-BEAA-6464DB888D4A}">
            <xm:f>'（別紙１）省力化計算シート'!$I$37=""</xm:f>
            <x14:dxf>
              <font>
                <color theme="0"/>
              </font>
              <border>
                <top/>
                <bottom/>
                <vertical/>
                <horizontal/>
              </border>
            </x14:dxf>
          </x14:cfRule>
          <x14:cfRule type="expression" priority="27" id="{E77A8872-B24D-43D1-9514-8A24445BB248}">
            <xm:f>AND('（別紙１）省力化計算シート'!$I$37="",'（別紙１）省力化計算シート'!$I$38&lt;&gt;"")</xm:f>
            <x14:dxf>
              <font>
                <color theme="0"/>
              </font>
              <border>
                <left/>
                <right style="thin">
                  <color auto="1"/>
                </right>
                <top/>
                <bottom/>
                <vertical/>
                <horizontal/>
              </border>
            </x14:dxf>
          </x14:cfRule>
          <x14:cfRule type="expression" priority="26" id="{81D44C3E-ED86-4C09-99E3-6D992C6C1144}">
            <xm:f>AND('（別紙１）省力化計算シート'!$I$37&lt;&gt;"",'（別紙１）省力化計算シート'!$I$38="")</xm:f>
            <x14:dxf>
              <font>
                <color theme="0"/>
              </font>
              <border>
                <left style="thin">
                  <color auto="1"/>
                </left>
                <right/>
                <top/>
                <bottom/>
                <vertical/>
                <horizontal/>
              </border>
            </x14:dxf>
          </x14:cfRule>
          <xm:sqref>I87:I92</xm:sqref>
        </x14:conditionalFormatting>
        <x14:conditionalFormatting xmlns:xm="http://schemas.microsoft.com/office/excel/2006/main">
          <x14:cfRule type="expression" priority="422" id="{C7124446-AAF1-4A44-824B-6F29753351A4}">
            <xm:f>'（別紙１）省力化計算シート'!$C$13=""</xm:f>
            <x14:dxf>
              <font>
                <color theme="0"/>
              </font>
              <fill>
                <patternFill>
                  <bgColor theme="0"/>
                </patternFill>
              </fill>
              <border>
                <left/>
                <right/>
                <top/>
                <bottom/>
                <vertical/>
                <horizontal/>
              </border>
            </x14:dxf>
          </x14:cfRule>
          <xm:sqref>J7:L12</xm:sqref>
        </x14:conditionalFormatting>
        <x14:conditionalFormatting xmlns:xm="http://schemas.microsoft.com/office/excel/2006/main">
          <x14:cfRule type="expression" priority="386" id="{2A2B3E1A-1E9E-49A0-A200-7647567F331B}">
            <xm:f>'（別紙１）省力化計算シート'!$C$18=""</xm:f>
            <x14:dxf>
              <font>
                <color theme="0"/>
              </font>
              <fill>
                <patternFill>
                  <bgColor theme="0"/>
                </patternFill>
              </fill>
              <border>
                <left/>
                <right/>
                <top/>
                <bottom/>
                <vertical/>
                <horizontal/>
              </border>
            </x14:dxf>
          </x14:cfRule>
          <xm:sqref>J14:L19</xm:sqref>
        </x14:conditionalFormatting>
        <x14:conditionalFormatting xmlns:xm="http://schemas.microsoft.com/office/excel/2006/main">
          <x14:cfRule type="expression" priority="262" id="{CE18D3A5-D0B6-4A24-A1DF-2C530CE2E5CD}">
            <xm:f>'（別紙１）省力化計算シート'!$C$23=""</xm:f>
            <x14:dxf>
              <font>
                <color theme="0"/>
              </font>
              <fill>
                <patternFill>
                  <bgColor theme="0"/>
                </patternFill>
              </fill>
              <border>
                <left/>
                <right/>
                <top/>
                <bottom/>
                <vertical/>
                <horizontal/>
              </border>
            </x14:dxf>
          </x14:cfRule>
          <xm:sqref>J21:L26</xm:sqref>
        </x14:conditionalFormatting>
        <x14:conditionalFormatting xmlns:xm="http://schemas.microsoft.com/office/excel/2006/main">
          <x14:cfRule type="expression" priority="189" id="{51D24A58-CDDA-4F83-B24D-6F6E868DAEA8}">
            <xm:f>'（別紙１）省力化計算シート'!$C$28=""</xm:f>
            <x14:dxf>
              <font>
                <color theme="0"/>
              </font>
              <fill>
                <patternFill>
                  <bgColor theme="0"/>
                </patternFill>
              </fill>
              <border>
                <left/>
                <right/>
                <top/>
                <bottom/>
                <vertical/>
                <horizontal/>
              </border>
            </x14:dxf>
          </x14:cfRule>
          <xm:sqref>J28:L33</xm:sqref>
        </x14:conditionalFormatting>
        <x14:conditionalFormatting xmlns:xm="http://schemas.microsoft.com/office/excel/2006/main">
          <x14:cfRule type="expression" priority="153" id="{D8539366-820B-451B-9203-3DDC1879F7B7}">
            <xm:f>'（別紙１）省力化計算シート'!$C$33=""</xm:f>
            <x14:dxf>
              <font>
                <color theme="0"/>
              </font>
              <fill>
                <patternFill>
                  <bgColor theme="0"/>
                </patternFill>
              </fill>
              <border>
                <left/>
                <right/>
                <top/>
                <bottom/>
                <vertical/>
                <horizontal/>
              </border>
            </x14:dxf>
          </x14:cfRule>
          <xm:sqref>J35:L40</xm:sqref>
        </x14:conditionalFormatting>
        <x14:conditionalFormatting xmlns:xm="http://schemas.microsoft.com/office/excel/2006/main">
          <x14:cfRule type="expression" priority="117" id="{05AEC777-3FEB-4666-9305-63DDD36EA31C}">
            <xm:f>'（別紙１）省力化計算シート'!$C$38=""</xm:f>
            <x14:dxf>
              <font>
                <color theme="0"/>
              </font>
              <fill>
                <patternFill>
                  <bgColor theme="0"/>
                </patternFill>
              </fill>
              <border>
                <left/>
                <right/>
                <top/>
                <bottom/>
                <vertical/>
                <horizontal/>
              </border>
            </x14:dxf>
          </x14:cfRule>
          <xm:sqref>J42:L47</xm:sqref>
        </x14:conditionalFormatting>
        <x14:conditionalFormatting xmlns:xm="http://schemas.microsoft.com/office/excel/2006/main">
          <x14:cfRule type="expression" priority="335" id="{7A0D01C5-6140-4307-8468-EB2A2A68A254}">
            <xm:f>'（別紙１）省力化計算シート'!$I$13=""</xm:f>
            <x14:dxf>
              <font>
                <color theme="0"/>
              </font>
              <fill>
                <patternFill>
                  <bgColor theme="0"/>
                </patternFill>
              </fill>
              <border>
                <left/>
                <right/>
                <top/>
                <bottom/>
                <vertical/>
                <horizontal/>
              </border>
            </x14:dxf>
          </x14:cfRule>
          <xm:sqref>J52:L57</xm:sqref>
        </x14:conditionalFormatting>
        <x14:conditionalFormatting xmlns:xm="http://schemas.microsoft.com/office/excel/2006/main">
          <x14:cfRule type="expression" priority="298" id="{BD99BDC2-4E34-4CB2-A47C-F4586DC4EE97}">
            <xm:f>'（別紙１）省力化計算シート'!$I$18=""</xm:f>
            <x14:dxf>
              <font>
                <color theme="0"/>
              </font>
              <fill>
                <patternFill>
                  <bgColor theme="0"/>
                </patternFill>
              </fill>
              <border>
                <left/>
                <right/>
                <top/>
                <bottom/>
                <vertical/>
                <horizontal/>
              </border>
            </x14:dxf>
          </x14:cfRule>
          <xm:sqref>J59:L64</xm:sqref>
        </x14:conditionalFormatting>
        <x14:conditionalFormatting xmlns:xm="http://schemas.microsoft.com/office/excel/2006/main">
          <x14:cfRule type="expression" priority="227" id="{E4E6B504-DB1E-439B-A1CE-A49C3BD00449}">
            <xm:f>'（別紙１）省力化計算シート'!$I$23=""</xm:f>
            <x14:dxf>
              <font>
                <color theme="0"/>
              </font>
              <fill>
                <patternFill>
                  <bgColor theme="0"/>
                </patternFill>
              </fill>
              <border>
                <left/>
                <right/>
                <top/>
                <bottom/>
                <vertical/>
                <horizontal/>
              </border>
            </x14:dxf>
          </x14:cfRule>
          <xm:sqref>J66:L71</xm:sqref>
        </x14:conditionalFormatting>
        <x14:conditionalFormatting xmlns:xm="http://schemas.microsoft.com/office/excel/2006/main">
          <x14:cfRule type="expression" priority="81" id="{318CBAEA-BB9E-4D8D-AAB3-4563C6184E6A}">
            <xm:f>'（別紙１）省力化計算シート'!$I$28=""</xm:f>
            <x14:dxf>
              <font>
                <color theme="0"/>
              </font>
              <fill>
                <patternFill>
                  <bgColor theme="0"/>
                </patternFill>
              </fill>
              <border>
                <left/>
                <right/>
                <top/>
                <bottom/>
                <vertical/>
                <horizontal/>
              </border>
            </x14:dxf>
          </x14:cfRule>
          <xm:sqref>J73:L78</xm:sqref>
        </x14:conditionalFormatting>
        <x14:conditionalFormatting xmlns:xm="http://schemas.microsoft.com/office/excel/2006/main">
          <x14:cfRule type="expression" priority="46" id="{6DDB48B2-4E6B-4495-A857-23FDD58920D8}">
            <xm:f>'（別紙１）省力化計算シート'!$I$33=""</xm:f>
            <x14:dxf>
              <font>
                <color theme="0"/>
              </font>
              <fill>
                <patternFill>
                  <bgColor theme="0"/>
                </patternFill>
              </fill>
              <border>
                <left/>
                <right/>
                <top/>
                <bottom/>
                <vertical/>
                <horizontal/>
              </border>
            </x14:dxf>
          </x14:cfRule>
          <xm:sqref>J80:L85</xm:sqref>
        </x14:conditionalFormatting>
        <x14:conditionalFormatting xmlns:xm="http://schemas.microsoft.com/office/excel/2006/main">
          <x14:cfRule type="expression" priority="9" id="{C1F45E84-08DE-4C88-9131-A1F259D6CE86}">
            <xm:f>'（別紙１）省力化計算シート'!$I$38=""</xm:f>
            <x14:dxf>
              <font>
                <color theme="0"/>
              </font>
              <fill>
                <patternFill>
                  <bgColor theme="0"/>
                </patternFill>
              </fill>
              <border>
                <left/>
                <right/>
                <top/>
                <bottom/>
                <vertical/>
                <horizontal/>
              </border>
            </x14:dxf>
          </x14:cfRule>
          <xm:sqref>J87:L92</xm:sqref>
        </x14:conditionalFormatting>
        <x14:conditionalFormatting xmlns:xm="http://schemas.microsoft.com/office/excel/2006/main">
          <x14:cfRule type="expression" priority="424" id="{3495ED7B-FE91-4030-BDD2-EAC60AC12022}">
            <xm:f>AND('（別紙１）省力化計算シート'!$E$13="-",'（別紙１）省力化計算シート'!$D$13&lt;&gt;"")</xm:f>
            <x14:dxf>
              <fill>
                <patternFill>
                  <bgColor theme="6" tint="0.79998168889431442"/>
                </patternFill>
              </fill>
            </x14:dxf>
          </x14:cfRule>
          <xm:sqref>K8:K9</xm:sqref>
        </x14:conditionalFormatting>
        <x14:conditionalFormatting xmlns:xm="http://schemas.microsoft.com/office/excel/2006/main">
          <x14:cfRule type="expression" priority="426" id="{03B86AFE-711A-4BD3-ACF8-0CE85F9398AE}">
            <xm:f>AND('（別紙１）省力化計算シート'!$F$13&gt;0,'（別紙１）省力化計算シート'!$D$13&lt;&gt;"")</xm:f>
            <x14:dxf>
              <fill>
                <patternFill>
                  <bgColor theme="4" tint="0.79998168889431442"/>
                </patternFill>
              </fill>
            </x14:dxf>
          </x14:cfRule>
          <x14:cfRule type="expression" priority="425" id="{B8729B72-5CF6-48A8-BC3D-086C46B5280E}">
            <xm:f>AND('（別紙１）省力化計算シート'!$F$13&lt;0,'（別紙１）省力化計算シート'!$D$13&lt;&gt;"")</xm:f>
            <x14:dxf>
              <fill>
                <patternFill>
                  <bgColor theme="6" tint="0.79998168889431442"/>
                </patternFill>
              </fill>
            </x14:dxf>
          </x14:cfRule>
          <xm:sqref>K9</xm:sqref>
        </x14:conditionalFormatting>
        <x14:conditionalFormatting xmlns:xm="http://schemas.microsoft.com/office/excel/2006/main">
          <x14:cfRule type="expression" priority="387" id="{4805F3D5-CA45-4E67-8545-7A2E65AC0204}">
            <xm:f>AND('（別紙１）省力化計算シート'!$E$18="-",'（別紙１）省力化計算シート'!$D$18&lt;&gt;"")</xm:f>
            <x14:dxf>
              <fill>
                <patternFill>
                  <bgColor theme="6" tint="0.79998168889431442"/>
                </patternFill>
              </fill>
            </x14:dxf>
          </x14:cfRule>
          <xm:sqref>K15:K16</xm:sqref>
        </x14:conditionalFormatting>
        <x14:conditionalFormatting xmlns:xm="http://schemas.microsoft.com/office/excel/2006/main">
          <x14:cfRule type="expression" priority="389" id="{F2A0F29B-1588-4856-8E08-32BA06C87A07}">
            <xm:f>AND('（別紙１）省力化計算シート'!$F$18&gt;0,'（別紙１）省力化計算シート'!$D$18&lt;&gt;"")</xm:f>
            <x14:dxf>
              <fill>
                <patternFill>
                  <bgColor theme="4" tint="0.79998168889431442"/>
                </patternFill>
              </fill>
            </x14:dxf>
          </x14:cfRule>
          <x14:cfRule type="expression" priority="388" id="{AEB68388-F9ED-4A54-84F7-AFED5CD44361}">
            <xm:f>AND('（別紙１）省力化計算シート'!$F$18&lt;0,'（別紙１）省力化計算シート'!$D$18&lt;&gt;"")</xm:f>
            <x14:dxf>
              <fill>
                <patternFill>
                  <bgColor theme="6" tint="0.79998168889431442"/>
                </patternFill>
              </fill>
            </x14:dxf>
          </x14:cfRule>
          <xm:sqref>K16</xm:sqref>
        </x14:conditionalFormatting>
        <x14:conditionalFormatting xmlns:xm="http://schemas.microsoft.com/office/excel/2006/main">
          <x14:cfRule type="expression" priority="263" id="{9E238A4D-9D8C-4796-9809-3FA8EAE46D97}">
            <xm:f>AND('（別紙１）省力化計算シート'!$E$23="-",'（別紙１）省力化計算シート'!$D$23&lt;&gt;"")</xm:f>
            <x14:dxf>
              <fill>
                <patternFill>
                  <bgColor theme="6" tint="0.79998168889431442"/>
                </patternFill>
              </fill>
            </x14:dxf>
          </x14:cfRule>
          <xm:sqref>K22:K23</xm:sqref>
        </x14:conditionalFormatting>
        <x14:conditionalFormatting xmlns:xm="http://schemas.microsoft.com/office/excel/2006/main">
          <x14:cfRule type="expression" priority="265" id="{19425463-D902-40B9-A8EC-7EDF08ED7D18}">
            <xm:f>AND('（別紙１）省力化計算シート'!$F$23&gt;0,'（別紙１）省力化計算シート'!$D$23&lt;&gt;"")</xm:f>
            <x14:dxf>
              <fill>
                <patternFill>
                  <bgColor theme="4" tint="0.79998168889431442"/>
                </patternFill>
              </fill>
            </x14:dxf>
          </x14:cfRule>
          <x14:cfRule type="expression" priority="264" id="{F2C922A9-D9B8-407E-8ECB-1AF3C6CEE488}">
            <xm:f>AND('（別紙１）省力化計算シート'!$F$23&lt;0,'（別紙１）省力化計算シート'!$D$23&lt;&gt;"")</xm:f>
            <x14:dxf>
              <fill>
                <patternFill>
                  <bgColor theme="6" tint="0.79998168889431442"/>
                </patternFill>
              </fill>
            </x14:dxf>
          </x14:cfRule>
          <xm:sqref>K23</xm:sqref>
        </x14:conditionalFormatting>
        <x14:conditionalFormatting xmlns:xm="http://schemas.microsoft.com/office/excel/2006/main">
          <x14:cfRule type="expression" priority="190" id="{26E6ECD5-99EB-4DA5-AE4C-37ED428DEF8D}">
            <xm:f>AND('（別紙１）省力化計算シート'!$E$28="-",'（別紙１）省力化計算シート'!$D$28&lt;&gt;"")</xm:f>
            <x14:dxf>
              <fill>
                <patternFill>
                  <bgColor theme="6" tint="0.79998168889431442"/>
                </patternFill>
              </fill>
            </x14:dxf>
          </x14:cfRule>
          <xm:sqref>K29:K30</xm:sqref>
        </x14:conditionalFormatting>
        <x14:conditionalFormatting xmlns:xm="http://schemas.microsoft.com/office/excel/2006/main">
          <x14:cfRule type="expression" priority="192" id="{CF921BDD-81E1-4D0D-AECA-4779EA9E112F}">
            <xm:f>AND('（別紙１）省力化計算シート'!$F$28&gt;0,'（別紙１）省力化計算シート'!$D$28&lt;&gt;"")</xm:f>
            <x14:dxf>
              <fill>
                <patternFill>
                  <bgColor theme="4" tint="0.79998168889431442"/>
                </patternFill>
              </fill>
            </x14:dxf>
          </x14:cfRule>
          <x14:cfRule type="expression" priority="191" id="{688263A6-1ACA-424C-81A0-DC3FB235F69A}">
            <xm:f>AND('（別紙１）省力化計算シート'!$F$28&lt;0,'（別紙１）省力化計算シート'!$D$28&lt;&gt;"")</xm:f>
            <x14:dxf>
              <fill>
                <patternFill>
                  <bgColor theme="6" tint="0.79998168889431442"/>
                </patternFill>
              </fill>
            </x14:dxf>
          </x14:cfRule>
          <xm:sqref>K30</xm:sqref>
        </x14:conditionalFormatting>
        <x14:conditionalFormatting xmlns:xm="http://schemas.microsoft.com/office/excel/2006/main">
          <x14:cfRule type="expression" priority="154" id="{ACD23F05-903F-410B-A2FF-BDA6DC08FA98}">
            <xm:f>AND('（別紙１）省力化計算シート'!$E$33="-",'（別紙１）省力化計算シート'!$D$33&lt;&gt;"")</xm:f>
            <x14:dxf>
              <fill>
                <patternFill>
                  <bgColor theme="6" tint="0.79998168889431442"/>
                </patternFill>
              </fill>
            </x14:dxf>
          </x14:cfRule>
          <xm:sqref>K36:K37</xm:sqref>
        </x14:conditionalFormatting>
        <x14:conditionalFormatting xmlns:xm="http://schemas.microsoft.com/office/excel/2006/main">
          <x14:cfRule type="expression" priority="155" id="{2929E16E-9125-4C39-B381-24D0B28A69A7}">
            <xm:f>AND('（別紙１）省力化計算シート'!$F$33&lt;0,'（別紙１）省力化計算シート'!$D$33&lt;&gt;"")</xm:f>
            <x14:dxf>
              <fill>
                <patternFill>
                  <bgColor theme="6" tint="0.79998168889431442"/>
                </patternFill>
              </fill>
            </x14:dxf>
          </x14:cfRule>
          <x14:cfRule type="expression" priority="156" id="{0A9F36CA-CC49-453C-AB30-F777EE1243E8}">
            <xm:f>AND('（別紙１）省力化計算シート'!$F$33&gt;0,'（別紙１）省力化計算シート'!$D$33&lt;&gt;"")</xm:f>
            <x14:dxf>
              <fill>
                <patternFill>
                  <bgColor theme="4" tint="0.79998168889431442"/>
                </patternFill>
              </fill>
            </x14:dxf>
          </x14:cfRule>
          <xm:sqref>K37</xm:sqref>
        </x14:conditionalFormatting>
        <x14:conditionalFormatting xmlns:xm="http://schemas.microsoft.com/office/excel/2006/main">
          <x14:cfRule type="expression" priority="118" id="{A85287A9-AB27-45CD-B699-9F21A3DEE9B3}">
            <xm:f>AND('（別紙１）省力化計算シート'!$E$38="-",'（別紙１）省力化計算シート'!$D$38&lt;&gt;"")</xm:f>
            <x14:dxf>
              <fill>
                <patternFill>
                  <bgColor theme="6" tint="0.79998168889431442"/>
                </patternFill>
              </fill>
            </x14:dxf>
          </x14:cfRule>
          <xm:sqref>K43:K44</xm:sqref>
        </x14:conditionalFormatting>
        <x14:conditionalFormatting xmlns:xm="http://schemas.microsoft.com/office/excel/2006/main">
          <x14:cfRule type="expression" priority="120" id="{06C98AF3-DAFB-47AA-BE2E-02B42C7F72CC}">
            <xm:f>AND('（別紙１）省力化計算シート'!$F$38&gt;0,'（別紙１）省力化計算シート'!$D$38&lt;&gt;"")</xm:f>
            <x14:dxf>
              <fill>
                <patternFill>
                  <bgColor theme="4" tint="0.79998168889431442"/>
                </patternFill>
              </fill>
            </x14:dxf>
          </x14:cfRule>
          <x14:cfRule type="expression" priority="119" id="{E5E85C38-B6A8-4719-A899-08D06237C753}">
            <xm:f>AND('（別紙１）省力化計算シート'!$F$38&lt;0,'（別紙１）省力化計算シート'!$D$38&lt;&gt;"")</xm:f>
            <x14:dxf>
              <fill>
                <patternFill>
                  <bgColor theme="6" tint="0.79998168889431442"/>
                </patternFill>
              </fill>
            </x14:dxf>
          </x14:cfRule>
          <xm:sqref>K44</xm:sqref>
        </x14:conditionalFormatting>
        <x14:conditionalFormatting xmlns:xm="http://schemas.microsoft.com/office/excel/2006/main">
          <x14:cfRule type="expression" priority="336" id="{FFA0A046-2884-41EF-A9C3-041A31070A80}">
            <xm:f>OR('（別紙１）省力化計算シート'!$K$13="新たに追加される作業",AND('（別紙１）省力化計算シート'!$I$13&lt;&gt;"",'（別紙１）省力化計算シート'!$J$13&lt;&gt;"",'（別紙１）省力化計算シート'!$N$13="-"))</xm:f>
            <x14:dxf>
              <fill>
                <patternFill>
                  <bgColor theme="4" tint="0.79998168889431442"/>
                </patternFill>
              </fill>
            </x14:dxf>
          </x14:cfRule>
          <xm:sqref>K53:K54</xm:sqref>
        </x14:conditionalFormatting>
        <x14:conditionalFormatting xmlns:xm="http://schemas.microsoft.com/office/excel/2006/main">
          <x14:cfRule type="expression" priority="338" id="{2FB3C6C3-92C7-4535-B398-DB327B7701DF}">
            <xm:f>AND('（別紙１）省力化計算シート'!$N$13&lt;0,'（別紙１）省力化計算シート'!$N$13&lt;&gt;"-")</xm:f>
            <x14:dxf>
              <fill>
                <patternFill>
                  <bgColor theme="6" tint="0.79998168889431442"/>
                </patternFill>
              </fill>
            </x14:dxf>
          </x14:cfRule>
          <x14:cfRule type="expression" priority="337" id="{609EB7D8-DCA4-43FE-98B3-15E90FCE2D51}">
            <xm:f>AND('（別紙１）省力化計算シート'!$N$13&gt;0,'（別紙１）省力化計算シート'!$N$13&lt;&gt;"-")</xm:f>
            <x14:dxf>
              <fill>
                <patternFill>
                  <bgColor theme="4" tint="0.79998168889431442"/>
                </patternFill>
              </fill>
            </x14:dxf>
          </x14:cfRule>
          <xm:sqref>K54</xm:sqref>
        </x14:conditionalFormatting>
        <x14:conditionalFormatting xmlns:xm="http://schemas.microsoft.com/office/excel/2006/main">
          <x14:cfRule type="expression" priority="299" id="{BDB0F2A7-2D32-4F58-A8C7-766E20FA7AC7}">
            <xm:f>OR('（別紙１）省力化計算シート'!$K$18="新たに追加される作業",AND('（別紙１）省力化計算シート'!$I$18&lt;&gt;"",'（別紙１）省力化計算シート'!$J$18&lt;&gt;"",'（別紙１）省力化計算シート'!$N$18="-"))</xm:f>
            <x14:dxf>
              <fill>
                <patternFill>
                  <bgColor theme="4" tint="0.79998168889431442"/>
                </patternFill>
              </fill>
            </x14:dxf>
          </x14:cfRule>
          <xm:sqref>K60:K61</xm:sqref>
        </x14:conditionalFormatting>
        <x14:conditionalFormatting xmlns:xm="http://schemas.microsoft.com/office/excel/2006/main">
          <x14:cfRule type="expression" priority="301" id="{1282D8D8-E35F-4749-8F93-92AB0B503E04}">
            <xm:f>AND('（別紙１）省力化計算シート'!$N$18&lt;0,'（別紙１）省力化計算シート'!$N$18&lt;&gt;"-")</xm:f>
            <x14:dxf>
              <fill>
                <patternFill>
                  <bgColor theme="6" tint="0.79998168889431442"/>
                </patternFill>
              </fill>
            </x14:dxf>
          </x14:cfRule>
          <x14:cfRule type="expression" priority="300" id="{F48CF248-2A2F-43BF-B141-56F9C6653919}">
            <xm:f>AND('（別紙１）省力化計算シート'!$N$18&gt;0,'（別紙１）省力化計算シート'!$N$18&lt;&gt;"-")</xm:f>
            <x14:dxf>
              <fill>
                <patternFill>
                  <bgColor theme="4" tint="0.79998168889431442"/>
                </patternFill>
              </fill>
            </x14:dxf>
          </x14:cfRule>
          <xm:sqref>K61</xm:sqref>
        </x14:conditionalFormatting>
        <x14:conditionalFormatting xmlns:xm="http://schemas.microsoft.com/office/excel/2006/main">
          <x14:cfRule type="expression" priority="228" id="{0BC1F92B-CDC7-41C5-931A-BAF008578AA4}">
            <xm:f>OR('（別紙１）省力化計算シート'!$K$23="新たに追加される作業",AND('（別紙１）省力化計算シート'!$I$23&lt;&gt;"",'（別紙１）省力化計算シート'!$J$23&lt;&gt;"",'（別紙１）省力化計算シート'!$N$23="-"))</xm:f>
            <x14:dxf>
              <fill>
                <patternFill>
                  <bgColor theme="4" tint="0.79998168889431442"/>
                </patternFill>
              </fill>
            </x14:dxf>
          </x14:cfRule>
          <xm:sqref>K67:K68</xm:sqref>
        </x14:conditionalFormatting>
        <x14:conditionalFormatting xmlns:xm="http://schemas.microsoft.com/office/excel/2006/main">
          <x14:cfRule type="expression" priority="229" id="{ED22FFE6-53F2-4E8A-A05E-47EAB7B4F3FD}">
            <xm:f>AND('（別紙１）省力化計算シート'!$N$23&gt;0,'（別紙１）省力化計算シート'!$N$23&lt;&gt;"-")</xm:f>
            <x14:dxf>
              <fill>
                <patternFill>
                  <bgColor theme="4" tint="0.79998168889431442"/>
                </patternFill>
              </fill>
            </x14:dxf>
          </x14:cfRule>
          <x14:cfRule type="expression" priority="230" id="{BC524D25-D2EF-41AB-86DD-2BFE28499EBC}">
            <xm:f>AND('（別紙１）省力化計算シート'!$N$23&lt;0,'（別紙１）省力化計算シート'!$N$23&lt;&gt;"-")</xm:f>
            <x14:dxf>
              <fill>
                <patternFill>
                  <bgColor theme="6" tint="0.79998168889431442"/>
                </patternFill>
              </fill>
            </x14:dxf>
          </x14:cfRule>
          <xm:sqref>K68</xm:sqref>
        </x14:conditionalFormatting>
        <x14:conditionalFormatting xmlns:xm="http://schemas.microsoft.com/office/excel/2006/main">
          <x14:cfRule type="expression" priority="82" id="{F3EF5E89-BCCD-4196-927B-0FFA94DF4DFD}">
            <xm:f>OR('（別紙１）省力化計算シート'!$K$28="新たに追加される作業",AND('（別紙１）省力化計算シート'!$I$28&lt;&gt;"",'（別紙１）省力化計算シート'!$J$18&lt;&gt;"",'（別紙１）省力化計算シート'!$N$28="-"))</xm:f>
            <x14:dxf>
              <fill>
                <patternFill>
                  <bgColor theme="4" tint="0.79998168889431442"/>
                </patternFill>
              </fill>
            </x14:dxf>
          </x14:cfRule>
          <xm:sqref>K74:K75</xm:sqref>
        </x14:conditionalFormatting>
        <x14:conditionalFormatting xmlns:xm="http://schemas.microsoft.com/office/excel/2006/main">
          <x14:cfRule type="expression" priority="84" id="{C6F96F6D-7B3F-4281-904D-F48839DFCA8A}">
            <xm:f>AND('（別紙１）省力化計算シート'!$N$28&lt;0,'（別紙１）省力化計算シート'!$N$28&lt;&gt;"-")</xm:f>
            <x14:dxf>
              <fill>
                <patternFill>
                  <bgColor theme="6" tint="0.79998168889431442"/>
                </patternFill>
              </fill>
            </x14:dxf>
          </x14:cfRule>
          <x14:cfRule type="expression" priority="83" id="{820BB9A2-FB37-447B-8708-F89BE8F3E7D7}">
            <xm:f>AND('（別紙１）省力化計算シート'!$N$28&gt;0,'（別紙１）省力化計算シート'!$N$28&lt;&gt;"-")</xm:f>
            <x14:dxf>
              <fill>
                <patternFill>
                  <bgColor theme="4" tint="0.79998168889431442"/>
                </patternFill>
              </fill>
            </x14:dxf>
          </x14:cfRule>
          <xm:sqref>K75</xm:sqref>
        </x14:conditionalFormatting>
        <x14:conditionalFormatting xmlns:xm="http://schemas.microsoft.com/office/excel/2006/main">
          <x14:cfRule type="expression" priority="47" id="{AC163D72-F605-4FD4-8650-6D6C1A59CFB9}">
            <xm:f>OR('（別紙１）省力化計算シート'!$K$33="新たに追加される作業",AND('（別紙１）省力化計算シート'!$I$33&lt;&gt;"",'（別紙１）省力化計算シート'!$J$33&lt;&gt;"",'（別紙１）省力化計算シート'!$N$33="-"))</xm:f>
            <x14:dxf>
              <fill>
                <patternFill>
                  <bgColor theme="4" tint="0.79998168889431442"/>
                </patternFill>
              </fill>
            </x14:dxf>
          </x14:cfRule>
          <xm:sqref>K81:K82</xm:sqref>
        </x14:conditionalFormatting>
        <x14:conditionalFormatting xmlns:xm="http://schemas.microsoft.com/office/excel/2006/main">
          <x14:cfRule type="expression" priority="49" id="{06AF455A-7E57-41ED-94ED-30E2295B468E}">
            <xm:f>AND('（別紙１）省力化計算シート'!$N$33&lt;0,'（別紙１）省力化計算シート'!$N$33&lt;&gt;"-")</xm:f>
            <x14:dxf>
              <fill>
                <patternFill>
                  <bgColor theme="6" tint="0.79998168889431442"/>
                </patternFill>
              </fill>
            </x14:dxf>
          </x14:cfRule>
          <x14:cfRule type="expression" priority="48" id="{67CB6309-F79A-433D-884B-D9D55DAB7DCB}">
            <xm:f>AND('（別紙１）省力化計算シート'!$N$33&gt;0,'（別紙１）省力化計算シート'!$N$33&lt;&gt;"-")</xm:f>
            <x14:dxf>
              <fill>
                <patternFill>
                  <bgColor theme="4" tint="0.79998168889431442"/>
                </patternFill>
              </fill>
            </x14:dxf>
          </x14:cfRule>
          <xm:sqref>K82</xm:sqref>
        </x14:conditionalFormatting>
        <x14:conditionalFormatting xmlns:xm="http://schemas.microsoft.com/office/excel/2006/main">
          <x14:cfRule type="expression" priority="10" id="{8EAAD20F-7DDA-4676-934D-C29EB92CDC7E}">
            <xm:f>OR('（別紙１）省力化計算シート'!$K$38="新たに追加される作業",AND('（別紙１）省力化計算シート'!$I$38&lt;&gt;"",'（別紙１）省力化計算シート'!$J$38&lt;&gt;"",'（別紙１）省力化計算シート'!$N$38="-"))</xm:f>
            <x14:dxf>
              <fill>
                <patternFill>
                  <bgColor theme="4" tint="0.79998168889431442"/>
                </patternFill>
              </fill>
            </x14:dxf>
          </x14:cfRule>
          <xm:sqref>K88:K89</xm:sqref>
        </x14:conditionalFormatting>
        <x14:conditionalFormatting xmlns:xm="http://schemas.microsoft.com/office/excel/2006/main">
          <x14:cfRule type="expression" priority="12" id="{38B364F8-B416-4962-91B5-30F655D70E31}">
            <xm:f>AND('（別紙１）省力化計算シート'!$N$38&lt;0,'（別紙１）省力化計算シート'!$N$38&lt;&gt;"-")</xm:f>
            <x14:dxf>
              <fill>
                <patternFill>
                  <bgColor theme="6" tint="0.79998168889431442"/>
                </patternFill>
              </fill>
            </x14:dxf>
          </x14:cfRule>
          <x14:cfRule type="expression" priority="11" id="{ECEF2875-4606-4AEF-8EEC-676578514670}">
            <xm:f>AND('（別紙１）省力化計算シート'!$N$38&gt;0,'（別紙１）省力化計算シート'!$N$38&lt;&gt;"-")</xm:f>
            <x14:dxf>
              <fill>
                <patternFill>
                  <bgColor theme="4" tint="0.79998168889431442"/>
                </patternFill>
              </fill>
            </x14:dxf>
          </x14:cfRule>
          <xm:sqref>K89</xm:sqref>
        </x14:conditionalFormatting>
        <x14:conditionalFormatting xmlns:xm="http://schemas.microsoft.com/office/excel/2006/main">
          <x14:cfRule type="expression" priority="445" id="{7BB3D93A-15DE-4E36-9263-BD19DB93B2D8}">
            <xm:f>AND('（別紙１）省力化計算シート'!$C$13="",'（別紙１）省力化計算シート'!$C$14&lt;&gt;"")</xm:f>
            <x14:dxf>
              <font>
                <color theme="0"/>
              </font>
              <border>
                <left/>
                <right style="thin">
                  <color auto="1"/>
                </right>
                <top/>
                <bottom/>
                <vertical/>
                <horizontal/>
              </border>
            </x14:dxf>
          </x14:cfRule>
          <x14:cfRule type="expression" priority="443" id="{3769FC00-0079-4BCF-B656-645D6AB27E76}">
            <xm:f>'（別紙１）省力化計算シート'!$C$13=""</xm:f>
            <x14:dxf>
              <font>
                <color theme="0"/>
              </font>
              <border>
                <top/>
                <bottom/>
                <vertical/>
                <horizontal/>
              </border>
            </x14:dxf>
          </x14:cfRule>
          <x14:cfRule type="expression" priority="444" id="{30106DBF-C42B-464F-90E7-06616FA05D10}">
            <xm:f>AND('（別紙１）省力化計算シート'!$C$13&lt;&gt;"",'（別紙１）省力化計算シート'!$C$14="")</xm:f>
            <x14:dxf>
              <font>
                <color theme="0"/>
              </font>
              <border>
                <left style="thin">
                  <color auto="1"/>
                </left>
                <right/>
                <top/>
                <bottom/>
                <vertical/>
                <horizontal/>
              </border>
            </x14:dxf>
          </x14:cfRule>
          <xm:sqref>M7:M12</xm:sqref>
        </x14:conditionalFormatting>
        <x14:conditionalFormatting xmlns:xm="http://schemas.microsoft.com/office/excel/2006/main">
          <x14:cfRule type="expression" priority="406" id="{80F22AFC-65BA-42B5-A843-0CCDF98C68BE}">
            <xm:f>AND('（別紙１）省力化計算シート'!$C$18&lt;&gt;"",'（別紙１）省力化計算シート'!$C$19="")</xm:f>
            <x14:dxf>
              <font>
                <color theme="0"/>
              </font>
              <border>
                <left style="thin">
                  <color auto="1"/>
                </left>
                <right/>
                <top/>
                <bottom/>
                <vertical/>
                <horizontal/>
              </border>
            </x14:dxf>
          </x14:cfRule>
          <x14:cfRule type="expression" priority="405" id="{BF194650-1C20-4C52-9C97-9068D518C429}">
            <xm:f>'（別紙１）省力化計算シート'!$C$18=""</xm:f>
            <x14:dxf>
              <font>
                <color theme="0"/>
              </font>
              <border>
                <top/>
                <bottom/>
                <vertical/>
                <horizontal/>
              </border>
            </x14:dxf>
          </x14:cfRule>
          <x14:cfRule type="expression" priority="407" id="{56D5D0C2-D12B-477B-B9FF-CBEE88DA61A8}">
            <xm:f>AND('（別紙１）省力化計算シート'!$C$18="",'（別紙１）省力化計算シート'!$C$19&lt;&gt;"")</xm:f>
            <x14:dxf>
              <font>
                <color theme="0"/>
              </font>
              <border>
                <left/>
                <right style="thin">
                  <color auto="1"/>
                </right>
                <top/>
                <bottom/>
                <vertical/>
                <horizontal/>
              </border>
            </x14:dxf>
          </x14:cfRule>
          <xm:sqref>M14:M19</xm:sqref>
        </x14:conditionalFormatting>
        <x14:conditionalFormatting xmlns:xm="http://schemas.microsoft.com/office/excel/2006/main">
          <x14:cfRule type="expression" priority="282" id="{AD28FE34-AB04-4AA7-AEFF-D2634357F501}">
            <xm:f>AND('（別紙１）省力化計算シート'!$C$23&lt;&gt;"",'（別紙１）省力化計算シート'!$C$24="")</xm:f>
            <x14:dxf>
              <font>
                <color theme="0"/>
              </font>
              <border>
                <left style="thin">
                  <color auto="1"/>
                </left>
                <right/>
                <top/>
                <bottom/>
                <vertical/>
                <horizontal/>
              </border>
            </x14:dxf>
          </x14:cfRule>
          <x14:cfRule type="expression" priority="281" id="{FF10E077-8033-41AB-B757-1657BF5D7C45}">
            <xm:f>'（別紙１）省力化計算シート'!$C$23=""</xm:f>
            <x14:dxf>
              <font>
                <color theme="0"/>
              </font>
              <border>
                <top/>
                <bottom/>
                <vertical/>
                <horizontal/>
              </border>
            </x14:dxf>
          </x14:cfRule>
          <x14:cfRule type="expression" priority="283" id="{8225260D-0FD8-4447-9961-756ED55215AE}">
            <xm:f>AND('（別紙１）省力化計算シート'!$C$23="",'（別紙１）省力化計算シート'!$C$24&lt;&gt;"")</xm:f>
            <x14:dxf>
              <font>
                <color theme="0"/>
              </font>
              <border>
                <left/>
                <right style="thin">
                  <color auto="1"/>
                </right>
                <top/>
                <bottom/>
                <vertical/>
                <horizontal/>
              </border>
            </x14:dxf>
          </x14:cfRule>
          <xm:sqref>M21:M26</xm:sqref>
        </x14:conditionalFormatting>
        <x14:conditionalFormatting xmlns:xm="http://schemas.microsoft.com/office/excel/2006/main">
          <x14:cfRule type="expression" priority="208" id="{9948DA36-F5BF-46D8-BBA1-308B27E32B9C}">
            <xm:f>'（別紙１）省力化計算シート'!$C$28=""</xm:f>
            <x14:dxf>
              <font>
                <color theme="0"/>
              </font>
              <border>
                <top/>
                <bottom/>
                <vertical/>
                <horizontal/>
              </border>
            </x14:dxf>
          </x14:cfRule>
          <x14:cfRule type="expression" priority="209" id="{5A752329-236A-4FB8-9DD0-7F9C99F6DCC2}">
            <xm:f>AND('（別紙１）省力化計算シート'!$C$28&lt;&gt;"",'（別紙１）省力化計算シート'!$C$29="")</xm:f>
            <x14:dxf>
              <font>
                <color theme="0"/>
              </font>
              <border>
                <left style="thin">
                  <color auto="1"/>
                </left>
                <right/>
                <top/>
                <bottom/>
                <vertical/>
                <horizontal/>
              </border>
            </x14:dxf>
          </x14:cfRule>
          <x14:cfRule type="expression" priority="210" id="{D083D9B3-2B6D-4FE9-9588-919030B80548}">
            <xm:f>AND('（別紙１）省力化計算シート'!$C$28="",'（別紙１）省力化計算シート'!$C$29&lt;&gt;"")</xm:f>
            <x14:dxf>
              <font>
                <color theme="0"/>
              </font>
              <border>
                <left/>
                <right style="thin">
                  <color auto="1"/>
                </right>
                <top/>
                <bottom/>
                <vertical/>
                <horizontal/>
              </border>
            </x14:dxf>
          </x14:cfRule>
          <xm:sqref>M28:M33</xm:sqref>
        </x14:conditionalFormatting>
        <x14:conditionalFormatting xmlns:xm="http://schemas.microsoft.com/office/excel/2006/main">
          <x14:cfRule type="expression" priority="174" id="{E005CA6F-9A77-4B09-A3F5-A6A4AFC514E7}">
            <xm:f>AND('（別紙１）省力化計算シート'!$C$33="",'（別紙１）省力化計算シート'!$C$34&lt;&gt;"")</xm:f>
            <x14:dxf>
              <font>
                <color theme="0"/>
              </font>
              <border>
                <left/>
                <right style="thin">
                  <color auto="1"/>
                </right>
                <top/>
                <bottom/>
                <vertical/>
                <horizontal/>
              </border>
            </x14:dxf>
          </x14:cfRule>
          <x14:cfRule type="expression" priority="173" id="{5E28AE2B-F818-424C-AD0B-B2CD7F7CBF9D}">
            <xm:f>AND('（別紙１）省力化計算シート'!$C$33&lt;&gt;"",'（別紙１）省力化計算シート'!$C$34="")</xm:f>
            <x14:dxf>
              <font>
                <color theme="0"/>
              </font>
              <border>
                <left style="thin">
                  <color auto="1"/>
                </left>
                <right/>
                <top/>
                <bottom/>
                <vertical/>
                <horizontal/>
              </border>
            </x14:dxf>
          </x14:cfRule>
          <x14:cfRule type="expression" priority="172" id="{2E71637B-9978-43F7-9B9C-3F66FB0E7439}">
            <xm:f>'（別紙１）省力化計算シート'!$C$33=""</xm:f>
            <x14:dxf>
              <font>
                <color theme="0"/>
              </font>
              <border>
                <top/>
                <bottom/>
                <vertical/>
                <horizontal/>
              </border>
            </x14:dxf>
          </x14:cfRule>
          <xm:sqref>M35:M40</xm:sqref>
        </x14:conditionalFormatting>
        <x14:conditionalFormatting xmlns:xm="http://schemas.microsoft.com/office/excel/2006/main">
          <x14:cfRule type="expression" priority="138" id="{3ED713D0-8D28-4F2A-85ED-2A392BAC5A7F}">
            <xm:f>AND('（別紙１）省力化計算シート'!$C$38="",'（別紙１）省力化計算シート'!$C$39&lt;&gt;"")</xm:f>
            <x14:dxf>
              <font>
                <color theme="0"/>
              </font>
              <border>
                <left/>
                <right style="thin">
                  <color auto="1"/>
                </right>
                <top/>
                <bottom/>
                <vertical/>
                <horizontal/>
              </border>
            </x14:dxf>
          </x14:cfRule>
          <x14:cfRule type="expression" priority="137" id="{431429CB-5394-4225-B401-F5D592AFE4E8}">
            <xm:f>AND('（別紙１）省力化計算シート'!$C$38&lt;&gt;"",'（別紙１）省力化計算シート'!$C$39="")</xm:f>
            <x14:dxf>
              <font>
                <color theme="0"/>
              </font>
              <border>
                <left style="thin">
                  <color auto="1"/>
                </left>
                <right/>
                <top/>
                <bottom/>
                <vertical/>
                <horizontal/>
              </border>
            </x14:dxf>
          </x14:cfRule>
          <x14:cfRule type="expression" priority="136" id="{90CC0EDB-3AC3-49EC-A33A-832F07201051}">
            <xm:f>'（別紙１）省力化計算シート'!$C$38=""</xm:f>
            <x14:dxf>
              <font>
                <color theme="0"/>
              </font>
              <border>
                <top/>
                <bottom/>
                <vertical/>
                <horizontal/>
              </border>
            </x14:dxf>
          </x14:cfRule>
          <xm:sqref>M42:M47</xm:sqref>
        </x14:conditionalFormatting>
        <x14:conditionalFormatting xmlns:xm="http://schemas.microsoft.com/office/excel/2006/main">
          <x14:cfRule type="expression" priority="369" id="{70BCDB7C-6CB6-462D-8EE7-07669DF5034A}">
            <xm:f>'（別紙１）省力化計算シート'!$I$13=""</xm:f>
            <x14:dxf>
              <font>
                <color theme="0"/>
              </font>
              <border>
                <top/>
                <bottom/>
                <vertical/>
                <horizontal/>
              </border>
            </x14:dxf>
          </x14:cfRule>
          <x14:cfRule type="expression" priority="370" id="{1D67C470-B7B7-450C-A57A-C17F092116F8}">
            <xm:f>AND('（別紙１）省力化計算シート'!$I$13&lt;&gt;"",'（別紙１）省力化計算シート'!$I$14="")</xm:f>
            <x14:dxf>
              <font>
                <color theme="0"/>
              </font>
              <border>
                <left style="thin">
                  <color auto="1"/>
                </left>
                <right/>
                <top/>
                <bottom/>
                <vertical/>
                <horizontal/>
              </border>
            </x14:dxf>
          </x14:cfRule>
          <x14:cfRule type="expression" priority="371" id="{633D309A-D522-4D53-A715-509BF4F8FA73}">
            <xm:f>AND('（別紙１）省力化計算シート'!$I$13="",'（別紙１）省力化計算シート'!$I$14&lt;&gt;"")</xm:f>
            <x14:dxf>
              <font>
                <color theme="0"/>
              </font>
              <border>
                <left/>
                <right style="thin">
                  <color auto="1"/>
                </right>
                <top/>
                <bottom/>
                <vertical/>
                <horizontal/>
              </border>
            </x14:dxf>
          </x14:cfRule>
          <xm:sqref>M52:M57</xm:sqref>
        </x14:conditionalFormatting>
        <x14:conditionalFormatting xmlns:xm="http://schemas.microsoft.com/office/excel/2006/main">
          <x14:cfRule type="expression" priority="318" id="{6FB4E4A7-CC6B-4A65-ADC4-61DCB2D8071D}">
            <xm:f>'（別紙１）省力化計算シート'!$I$18=""</xm:f>
            <x14:dxf>
              <font>
                <color theme="0"/>
              </font>
              <border>
                <top/>
                <bottom/>
                <vertical/>
                <horizontal/>
              </border>
            </x14:dxf>
          </x14:cfRule>
          <x14:cfRule type="expression" priority="320" id="{A1D13232-6F44-46C1-BDCD-487D1EDD784B}">
            <xm:f>AND('（別紙１）省力化計算シート'!$I$18="",'（別紙１）省力化計算シート'!$I$19&lt;&gt;"")</xm:f>
            <x14:dxf>
              <font>
                <color theme="0"/>
              </font>
              <border>
                <left/>
                <right style="thin">
                  <color auto="1"/>
                </right>
                <top/>
                <bottom/>
                <vertical/>
                <horizontal/>
              </border>
            </x14:dxf>
          </x14:cfRule>
          <x14:cfRule type="expression" priority="319" id="{8EBE7642-29FB-4E54-B6EA-47E51169A3BF}">
            <xm:f>AND('（別紙１）省力化計算シート'!$I$18&lt;&gt;"",'（別紙１）省力化計算シート'!$I$19="")</xm:f>
            <x14:dxf>
              <font>
                <color theme="0"/>
              </font>
              <border>
                <left style="thin">
                  <color auto="1"/>
                </left>
                <right/>
                <top/>
                <bottom/>
                <vertical/>
                <horizontal/>
              </border>
            </x14:dxf>
          </x14:cfRule>
          <xm:sqref>M59:M64</xm:sqref>
        </x14:conditionalFormatting>
        <x14:conditionalFormatting xmlns:xm="http://schemas.microsoft.com/office/excel/2006/main">
          <x14:cfRule type="expression" priority="247" id="{27EDCB4D-F5B7-4CCB-B5E3-AEB3DBC74280}">
            <xm:f>AND('（別紙１）省力化計算シート'!$I$23="",'（別紙１）省力化計算シート'!$I$24&lt;&gt;"")</xm:f>
            <x14:dxf>
              <font>
                <color theme="0"/>
              </font>
              <border>
                <left/>
                <right style="thin">
                  <color auto="1"/>
                </right>
                <top/>
                <bottom/>
                <vertical/>
                <horizontal/>
              </border>
            </x14:dxf>
          </x14:cfRule>
          <x14:cfRule type="expression" priority="246" id="{E83262E2-0CF4-4683-99BD-66362CB8ACB0}">
            <xm:f>AND('（別紙１）省力化計算シート'!$I$23&lt;&gt;"",'（別紙１）省力化計算シート'!$I$24="")</xm:f>
            <x14:dxf>
              <font>
                <color theme="0"/>
              </font>
              <border>
                <left style="thin">
                  <color auto="1"/>
                </left>
                <right/>
                <top/>
                <bottom/>
                <vertical/>
                <horizontal/>
              </border>
            </x14:dxf>
          </x14:cfRule>
          <x14:cfRule type="expression" priority="245" id="{2713D4AD-D03A-4D1F-B633-F340110DDCEB}">
            <xm:f>'（別紙１）省力化計算シート'!$I$23=""</xm:f>
            <x14:dxf>
              <font>
                <color theme="0"/>
              </font>
              <border>
                <top/>
                <bottom/>
                <vertical/>
                <horizontal/>
              </border>
            </x14:dxf>
          </x14:cfRule>
          <xm:sqref>M66:M71</xm:sqref>
        </x14:conditionalFormatting>
        <x14:conditionalFormatting xmlns:xm="http://schemas.microsoft.com/office/excel/2006/main">
          <x14:cfRule type="expression" priority="100" id="{768951B6-10B1-4F09-8C2E-5F331B759294}">
            <xm:f>'（別紙１）省力化計算シート'!$I$28=""</xm:f>
            <x14:dxf>
              <font>
                <color theme="0"/>
              </font>
              <border>
                <top/>
                <bottom/>
                <vertical/>
                <horizontal/>
              </border>
            </x14:dxf>
          </x14:cfRule>
          <x14:cfRule type="expression" priority="102" id="{BF26CA1F-5112-4E02-A1DC-EBC9E41CC2E4}">
            <xm:f>AND('（別紙１）省力化計算シート'!$I$28="",'（別紙１）省力化計算シート'!$I$29&lt;&gt;"")</xm:f>
            <x14:dxf>
              <font>
                <color theme="0"/>
              </font>
              <border>
                <left/>
                <right style="thin">
                  <color auto="1"/>
                </right>
                <top/>
                <bottom/>
                <vertical/>
                <horizontal/>
              </border>
            </x14:dxf>
          </x14:cfRule>
          <x14:cfRule type="expression" priority="101" id="{0F4A92E4-9237-40A7-9D41-0567120E8444}">
            <xm:f>AND('（別紙１）省力化計算シート'!$I$28&lt;&gt;"",'（別紙１）省力化計算シート'!$I$29="")</xm:f>
            <x14:dxf>
              <font>
                <color theme="0"/>
              </font>
              <border>
                <left style="thin">
                  <color auto="1"/>
                </left>
                <right/>
                <top/>
                <bottom/>
                <vertical/>
                <horizontal/>
              </border>
            </x14:dxf>
          </x14:cfRule>
          <xm:sqref>M73:M78</xm:sqref>
        </x14:conditionalFormatting>
        <x14:conditionalFormatting xmlns:xm="http://schemas.microsoft.com/office/excel/2006/main">
          <x14:cfRule type="expression" priority="64" id="{2A0DFDAB-D4B7-46BB-A854-54EEF0F31824}">
            <xm:f>'（別紙１）省力化計算シート'!$I$33=""</xm:f>
            <x14:dxf>
              <font>
                <color theme="0"/>
              </font>
              <border>
                <top/>
                <bottom/>
                <vertical/>
                <horizontal/>
              </border>
            </x14:dxf>
          </x14:cfRule>
          <x14:cfRule type="expression" priority="65" id="{A12F6B21-7540-4050-B738-F81722A78FF1}">
            <xm:f>AND('（別紙１）省力化計算シート'!$I$33&lt;&gt;"",'（別紙１）省力化計算シート'!$I$34="")</xm:f>
            <x14:dxf>
              <font>
                <color theme="0"/>
              </font>
              <border>
                <left style="thin">
                  <color auto="1"/>
                </left>
                <right/>
                <top/>
                <bottom/>
                <vertical/>
                <horizontal/>
              </border>
            </x14:dxf>
          </x14:cfRule>
          <x14:cfRule type="expression" priority="66" id="{F53892EE-7D8A-4D7E-A8A1-DE020FBCB05C}">
            <xm:f>AND('（別紙１）省力化計算シート'!$I$33="",'（別紙１）省力化計算シート'!$I$34&lt;&gt;"")</xm:f>
            <x14:dxf>
              <font>
                <color theme="0"/>
              </font>
              <border>
                <left/>
                <right style="thin">
                  <color auto="1"/>
                </right>
                <top/>
                <bottom/>
                <vertical/>
                <horizontal/>
              </border>
            </x14:dxf>
          </x14:cfRule>
          <xm:sqref>M80:M85</xm:sqref>
        </x14:conditionalFormatting>
        <x14:conditionalFormatting xmlns:xm="http://schemas.microsoft.com/office/excel/2006/main">
          <x14:cfRule type="expression" priority="29" id="{36AF2B76-D6C5-4BF5-AFF4-0EE95CABFF53}">
            <xm:f>AND('（別紙１）省力化計算シート'!$I$38&lt;&gt;"",'（別紙１）省力化計算シート'!$I$39="")</xm:f>
            <x14:dxf>
              <font>
                <color theme="0"/>
              </font>
              <border>
                <left style="thin">
                  <color auto="1"/>
                </left>
                <right/>
                <top/>
                <bottom/>
                <vertical/>
                <horizontal/>
              </border>
            </x14:dxf>
          </x14:cfRule>
          <x14:cfRule type="expression" priority="28" id="{B375867B-38D8-44B4-BD7D-7810F3D6438E}">
            <xm:f>'（別紙１）省力化計算シート'!$I$38=""</xm:f>
            <x14:dxf>
              <font>
                <color theme="0"/>
              </font>
              <border>
                <top/>
                <bottom/>
                <vertical/>
                <horizontal/>
              </border>
            </x14:dxf>
          </x14:cfRule>
          <x14:cfRule type="expression" priority="30" id="{E6B8F28A-483B-47FC-AB98-C2B3E2DDE22D}">
            <xm:f>AND('（別紙１）省力化計算シート'!$I$38="",'（別紙１）省力化計算シート'!$I$39&lt;&gt;"")</xm:f>
            <x14:dxf>
              <font>
                <color theme="0"/>
              </font>
              <border>
                <left/>
                <right style="thin">
                  <color auto="1"/>
                </right>
                <top/>
                <bottom/>
                <vertical/>
                <horizontal/>
              </border>
            </x14:dxf>
          </x14:cfRule>
          <xm:sqref>M87:M92</xm:sqref>
        </x14:conditionalFormatting>
        <x14:conditionalFormatting xmlns:xm="http://schemas.microsoft.com/office/excel/2006/main">
          <x14:cfRule type="expression" priority="427" id="{17A2EEC1-0980-47F0-B39C-980EE27AF905}">
            <xm:f>'（別紙１）省力化計算シート'!$C$14=""</xm:f>
            <x14:dxf>
              <font>
                <color theme="0"/>
              </font>
              <fill>
                <patternFill>
                  <bgColor theme="0"/>
                </patternFill>
              </fill>
              <border>
                <left/>
                <right/>
                <top/>
                <bottom/>
                <vertical/>
                <horizontal/>
              </border>
            </x14:dxf>
          </x14:cfRule>
          <xm:sqref>N7:P12</xm:sqref>
        </x14:conditionalFormatting>
        <x14:conditionalFormatting xmlns:xm="http://schemas.microsoft.com/office/excel/2006/main">
          <x14:cfRule type="expression" priority="390" id="{7B990273-3A80-4CEF-A154-1AA90E0F00BF}">
            <xm:f>'（別紙１）省力化計算シート'!$C$19=""</xm:f>
            <x14:dxf>
              <font>
                <color theme="0"/>
              </font>
              <fill>
                <patternFill>
                  <bgColor theme="0"/>
                </patternFill>
              </fill>
              <border>
                <left/>
                <right/>
                <top/>
                <bottom/>
                <vertical/>
                <horizontal/>
              </border>
            </x14:dxf>
          </x14:cfRule>
          <xm:sqref>N14:P19</xm:sqref>
        </x14:conditionalFormatting>
        <x14:conditionalFormatting xmlns:xm="http://schemas.microsoft.com/office/excel/2006/main">
          <x14:cfRule type="expression" priority="266" id="{AC03E7F2-606F-49FD-8BBB-6D39CE3830E9}">
            <xm:f>'（別紙１）省力化計算シート'!$C$24=""</xm:f>
            <x14:dxf>
              <font>
                <color theme="0"/>
              </font>
              <fill>
                <patternFill>
                  <bgColor theme="0"/>
                </patternFill>
              </fill>
              <border>
                <left/>
                <right/>
                <top/>
                <bottom/>
                <vertical/>
                <horizontal/>
              </border>
            </x14:dxf>
          </x14:cfRule>
          <xm:sqref>N21:P26</xm:sqref>
        </x14:conditionalFormatting>
        <x14:conditionalFormatting xmlns:xm="http://schemas.microsoft.com/office/excel/2006/main">
          <x14:cfRule type="expression" priority="193" id="{584A4340-101E-41C5-9113-AF50D0699E15}">
            <xm:f>'（別紙１）省力化計算シート'!$C$29=""</xm:f>
            <x14:dxf>
              <font>
                <color theme="0"/>
              </font>
              <fill>
                <patternFill>
                  <bgColor theme="0"/>
                </patternFill>
              </fill>
              <border>
                <left/>
                <right/>
                <top/>
                <bottom/>
                <vertical/>
                <horizontal/>
              </border>
            </x14:dxf>
          </x14:cfRule>
          <xm:sqref>N28:P33</xm:sqref>
        </x14:conditionalFormatting>
        <x14:conditionalFormatting xmlns:xm="http://schemas.microsoft.com/office/excel/2006/main">
          <x14:cfRule type="expression" priority="157" id="{738C57D6-9C6A-4E22-85D5-769356F35E82}">
            <xm:f>'（別紙１）省力化計算シート'!$C$34=""</xm:f>
            <x14:dxf>
              <font>
                <color theme="0"/>
              </font>
              <fill>
                <patternFill>
                  <bgColor theme="0"/>
                </patternFill>
              </fill>
              <border>
                <left/>
                <right/>
                <top/>
                <bottom/>
                <vertical/>
                <horizontal/>
              </border>
            </x14:dxf>
          </x14:cfRule>
          <xm:sqref>N35:P40</xm:sqref>
        </x14:conditionalFormatting>
        <x14:conditionalFormatting xmlns:xm="http://schemas.microsoft.com/office/excel/2006/main">
          <x14:cfRule type="expression" priority="121" id="{D1987D1A-BFB1-47C6-BCDA-6BDEE0C44C1F}">
            <xm:f>'（別紙１）省力化計算シート'!$C$39=""</xm:f>
            <x14:dxf>
              <font>
                <color theme="0"/>
              </font>
              <fill>
                <patternFill>
                  <bgColor theme="0"/>
                </patternFill>
              </fill>
              <border>
                <left/>
                <right/>
                <top/>
                <bottom/>
                <vertical/>
                <horizontal/>
              </border>
            </x14:dxf>
          </x14:cfRule>
          <xm:sqref>N42:P47</xm:sqref>
        </x14:conditionalFormatting>
        <x14:conditionalFormatting xmlns:xm="http://schemas.microsoft.com/office/excel/2006/main">
          <x14:cfRule type="expression" priority="340" id="{B7887E05-F3E5-4769-AC2F-D5D8B415A91E}">
            <xm:f>'（別紙１）省力化計算シート'!$I$14=""</xm:f>
            <x14:dxf>
              <font>
                <color theme="0"/>
              </font>
              <fill>
                <patternFill>
                  <bgColor theme="0"/>
                </patternFill>
              </fill>
              <border>
                <left/>
                <right/>
                <top/>
                <bottom/>
                <vertical/>
                <horizontal/>
              </border>
            </x14:dxf>
          </x14:cfRule>
          <xm:sqref>N52:P57</xm:sqref>
        </x14:conditionalFormatting>
        <x14:conditionalFormatting xmlns:xm="http://schemas.microsoft.com/office/excel/2006/main">
          <x14:cfRule type="expression" priority="302" id="{0F2E71F4-ECE0-4F1B-8A37-BB0CD3FD764F}">
            <xm:f>'（別紙１）省力化計算シート'!$I$19=""</xm:f>
            <x14:dxf>
              <font>
                <color theme="0"/>
              </font>
              <fill>
                <patternFill>
                  <bgColor theme="0"/>
                </patternFill>
              </fill>
              <border>
                <left/>
                <right/>
                <top/>
                <bottom/>
                <vertical/>
                <horizontal/>
              </border>
            </x14:dxf>
          </x14:cfRule>
          <xm:sqref>N59:P64</xm:sqref>
        </x14:conditionalFormatting>
        <x14:conditionalFormatting xmlns:xm="http://schemas.microsoft.com/office/excel/2006/main">
          <x14:cfRule type="expression" priority="231" id="{49A1746F-B1CE-4C1B-9563-DE221082C1E9}">
            <xm:f>'（別紙１）省力化計算シート'!$I$24=""</xm:f>
            <x14:dxf>
              <font>
                <color theme="0"/>
              </font>
              <fill>
                <patternFill>
                  <bgColor theme="0"/>
                </patternFill>
              </fill>
              <border>
                <left/>
                <right/>
                <top/>
                <bottom/>
                <vertical/>
                <horizontal/>
              </border>
            </x14:dxf>
          </x14:cfRule>
          <xm:sqref>N66:P71</xm:sqref>
        </x14:conditionalFormatting>
        <x14:conditionalFormatting xmlns:xm="http://schemas.microsoft.com/office/excel/2006/main">
          <x14:cfRule type="expression" priority="85" id="{EE03F8D8-980A-4A2E-9B2F-55CA08597BE3}">
            <xm:f>'（別紙１）省力化計算シート'!$I$29=""</xm:f>
            <x14:dxf>
              <font>
                <color theme="0"/>
              </font>
              <fill>
                <patternFill>
                  <bgColor theme="0"/>
                </patternFill>
              </fill>
              <border>
                <left/>
                <right/>
                <top/>
                <bottom/>
                <vertical/>
                <horizontal/>
              </border>
            </x14:dxf>
          </x14:cfRule>
          <xm:sqref>N73:P78</xm:sqref>
        </x14:conditionalFormatting>
        <x14:conditionalFormatting xmlns:xm="http://schemas.microsoft.com/office/excel/2006/main">
          <x14:cfRule type="expression" priority="50" id="{DAE58DB1-D983-4D86-B4D2-38CD84742E2E}">
            <xm:f>'（別紙１）省力化計算シート'!$I$34=""</xm:f>
            <x14:dxf>
              <font>
                <color theme="0"/>
              </font>
              <fill>
                <patternFill>
                  <bgColor theme="0"/>
                </patternFill>
              </fill>
              <border>
                <left/>
                <right/>
                <top/>
                <bottom/>
                <vertical/>
                <horizontal/>
              </border>
            </x14:dxf>
          </x14:cfRule>
          <xm:sqref>N80:P85</xm:sqref>
        </x14:conditionalFormatting>
        <x14:conditionalFormatting xmlns:xm="http://schemas.microsoft.com/office/excel/2006/main">
          <x14:cfRule type="expression" priority="13" id="{D5FA3B89-34BE-4EFC-B126-99AD09BB3711}">
            <xm:f>'（別紙１）省力化計算シート'!$I$39=""</xm:f>
            <x14:dxf>
              <font>
                <color theme="0"/>
              </font>
              <fill>
                <patternFill>
                  <bgColor theme="0"/>
                </patternFill>
              </fill>
              <border>
                <left/>
                <right/>
                <top/>
                <bottom/>
                <vertical/>
                <horizontal/>
              </border>
            </x14:dxf>
          </x14:cfRule>
          <xm:sqref>N87:P92</xm:sqref>
        </x14:conditionalFormatting>
        <x14:conditionalFormatting xmlns:xm="http://schemas.microsoft.com/office/excel/2006/main">
          <x14:cfRule type="expression" priority="428" id="{5490273E-33C0-4771-BA1B-4E6B17F372F6}">
            <xm:f>AND('（別紙１）省力化計算シート'!$E$14="-",'（別紙１）省力化計算シート'!$D$14&lt;&gt;"")</xm:f>
            <x14:dxf>
              <fill>
                <patternFill>
                  <bgColor theme="6" tint="0.79998168889431442"/>
                </patternFill>
              </fill>
            </x14:dxf>
          </x14:cfRule>
          <xm:sqref>O8:O9</xm:sqref>
        </x14:conditionalFormatting>
        <x14:conditionalFormatting xmlns:xm="http://schemas.microsoft.com/office/excel/2006/main">
          <x14:cfRule type="expression" priority="429" id="{72EF791A-8348-43FA-B972-A303FE4CDB84}">
            <xm:f>AND('（別紙１）省力化計算シート'!$F$14&lt;0,'（別紙１）省力化計算シート'!$D$14&lt;&gt;"")</xm:f>
            <x14:dxf>
              <fill>
                <patternFill>
                  <bgColor theme="6" tint="0.79998168889431442"/>
                </patternFill>
              </fill>
            </x14:dxf>
          </x14:cfRule>
          <x14:cfRule type="expression" priority="430" id="{1C724D90-0D13-4EEE-9FE4-FF8A0785FDCF}">
            <xm:f>AND('（別紙１）省力化計算シート'!$F$14&gt;0,'（別紙１）省力化計算シート'!$D$14&lt;&gt;"")</xm:f>
            <x14:dxf>
              <fill>
                <patternFill>
                  <bgColor theme="4" tint="0.79998168889431442"/>
                </patternFill>
              </fill>
            </x14:dxf>
          </x14:cfRule>
          <xm:sqref>O9</xm:sqref>
        </x14:conditionalFormatting>
        <x14:conditionalFormatting xmlns:xm="http://schemas.microsoft.com/office/excel/2006/main">
          <x14:cfRule type="expression" priority="391" id="{EA1E9576-572C-4A4D-ACA5-E9A046617E02}">
            <xm:f>AND('（別紙１）省力化計算シート'!$E$19="-",'（別紙１）省力化計算シート'!$D$19&lt;&gt;"")</xm:f>
            <x14:dxf>
              <fill>
                <patternFill>
                  <bgColor theme="6" tint="0.79998168889431442"/>
                </patternFill>
              </fill>
            </x14:dxf>
          </x14:cfRule>
          <xm:sqref>O15:O16</xm:sqref>
        </x14:conditionalFormatting>
        <x14:conditionalFormatting xmlns:xm="http://schemas.microsoft.com/office/excel/2006/main">
          <x14:cfRule type="expression" priority="392" id="{C971EE74-A470-47F2-818F-3840D074D59F}">
            <xm:f>AND('（別紙１）省力化計算シート'!$F$19&lt;0,'（別紙１）省力化計算シート'!$D$19&lt;&gt;"")</xm:f>
            <x14:dxf>
              <fill>
                <patternFill>
                  <bgColor theme="6" tint="0.79998168889431442"/>
                </patternFill>
              </fill>
            </x14:dxf>
          </x14:cfRule>
          <x14:cfRule type="expression" priority="393" id="{9470E264-C72A-41A2-955A-D47CDE4E905F}">
            <xm:f>AND('（別紙１）省力化計算シート'!$F$19&gt;0,'（別紙１）省力化計算シート'!$D$19&lt;&gt;"")</xm:f>
            <x14:dxf>
              <fill>
                <patternFill>
                  <bgColor theme="4" tint="0.79998168889431442"/>
                </patternFill>
              </fill>
            </x14:dxf>
          </x14:cfRule>
          <xm:sqref>O16</xm:sqref>
        </x14:conditionalFormatting>
        <x14:conditionalFormatting xmlns:xm="http://schemas.microsoft.com/office/excel/2006/main">
          <x14:cfRule type="expression" priority="267" id="{870125A9-5D8D-44BF-A59E-4F7ABA20D3CE}">
            <xm:f>AND('（別紙１）省力化計算シート'!$E$24="-",'（別紙１）省力化計算シート'!$D$24&lt;&gt;"")</xm:f>
            <x14:dxf>
              <fill>
                <patternFill>
                  <bgColor theme="6" tint="0.79998168889431442"/>
                </patternFill>
              </fill>
            </x14:dxf>
          </x14:cfRule>
          <xm:sqref>O22:O23</xm:sqref>
        </x14:conditionalFormatting>
        <x14:conditionalFormatting xmlns:xm="http://schemas.microsoft.com/office/excel/2006/main">
          <x14:cfRule type="expression" priority="269" id="{094FA823-0E65-4CCB-A12F-C889011EA648}">
            <xm:f>AND('（別紙１）省力化計算シート'!$F$24&gt;0,'（別紙１）省力化計算シート'!$D$24&lt;&gt;"")</xm:f>
            <x14:dxf>
              <fill>
                <patternFill>
                  <bgColor theme="4" tint="0.79998168889431442"/>
                </patternFill>
              </fill>
            </x14:dxf>
          </x14:cfRule>
          <x14:cfRule type="expression" priority="268" id="{90DDC9AF-A1EE-457E-AB16-7879B4F0F8E4}">
            <xm:f>AND('（別紙１）省力化計算シート'!$F$24&lt;0,'（別紙１）省力化計算シート'!$D$24&lt;&gt;"")</xm:f>
            <x14:dxf>
              <fill>
                <patternFill>
                  <bgColor theme="6" tint="0.79998168889431442"/>
                </patternFill>
              </fill>
            </x14:dxf>
          </x14:cfRule>
          <xm:sqref>O23</xm:sqref>
        </x14:conditionalFormatting>
        <x14:conditionalFormatting xmlns:xm="http://schemas.microsoft.com/office/excel/2006/main">
          <x14:cfRule type="expression" priority="194" id="{0F1FD373-EF61-49F8-B8C7-1FBE09384E0C}">
            <xm:f>AND('（別紙１）省力化計算シート'!$E$29="-",'（別紙１）省力化計算シート'!$D$29&lt;&gt;"")</xm:f>
            <x14:dxf>
              <fill>
                <patternFill>
                  <bgColor theme="6" tint="0.79998168889431442"/>
                </patternFill>
              </fill>
            </x14:dxf>
          </x14:cfRule>
          <xm:sqref>O29:O30</xm:sqref>
        </x14:conditionalFormatting>
        <x14:conditionalFormatting xmlns:xm="http://schemas.microsoft.com/office/excel/2006/main">
          <x14:cfRule type="expression" priority="196" id="{1C6E95ED-F433-4139-B40C-EAC1B81505BF}">
            <xm:f>AND('（別紙１）省力化計算シート'!$F$29&gt;0,'（別紙１）省力化計算シート'!$D$29&lt;&gt;"")</xm:f>
            <x14:dxf>
              <fill>
                <patternFill>
                  <bgColor theme="4" tint="0.79998168889431442"/>
                </patternFill>
              </fill>
            </x14:dxf>
          </x14:cfRule>
          <x14:cfRule type="expression" priority="195" id="{AE65119A-EAA8-456D-B698-93006595A627}">
            <xm:f>AND('（別紙１）省力化計算シート'!$F$29&lt;0,'（別紙１）省力化計算シート'!$D$29&lt;&gt;"")</xm:f>
            <x14:dxf>
              <fill>
                <patternFill>
                  <bgColor theme="6" tint="0.79998168889431442"/>
                </patternFill>
              </fill>
            </x14:dxf>
          </x14:cfRule>
          <xm:sqref>O30</xm:sqref>
        </x14:conditionalFormatting>
        <x14:conditionalFormatting xmlns:xm="http://schemas.microsoft.com/office/excel/2006/main">
          <x14:cfRule type="expression" priority="158" id="{360DEEF2-2B6F-4ACD-B652-238773744232}">
            <xm:f>AND('（別紙１）省力化計算シート'!$E$34="-",'（別紙１）省力化計算シート'!$D$34&lt;&gt;"")</xm:f>
            <x14:dxf>
              <fill>
                <patternFill>
                  <bgColor theme="6" tint="0.79998168889431442"/>
                </patternFill>
              </fill>
            </x14:dxf>
          </x14:cfRule>
          <xm:sqref>O36:O37</xm:sqref>
        </x14:conditionalFormatting>
        <x14:conditionalFormatting xmlns:xm="http://schemas.microsoft.com/office/excel/2006/main">
          <x14:cfRule type="expression" priority="160" id="{3280CD86-83EB-40F1-8EDC-08391B657FD6}">
            <xm:f>AND('（別紙１）省力化計算シート'!$F$34&gt;0,'（別紙１）省力化計算シート'!$D$34&lt;&gt;"")</xm:f>
            <x14:dxf>
              <fill>
                <patternFill>
                  <bgColor theme="4" tint="0.79998168889431442"/>
                </patternFill>
              </fill>
            </x14:dxf>
          </x14:cfRule>
          <x14:cfRule type="expression" priority="159" id="{5A7F764F-0FAB-42C5-9EB8-BF7325DE026B}">
            <xm:f>AND('（別紙１）省力化計算シート'!$F$34&lt;0,'（別紙１）省力化計算シート'!$D$34&lt;&gt;"")</xm:f>
            <x14:dxf>
              <fill>
                <patternFill>
                  <bgColor theme="6" tint="0.79998168889431442"/>
                </patternFill>
              </fill>
            </x14:dxf>
          </x14:cfRule>
          <xm:sqref>O37</xm:sqref>
        </x14:conditionalFormatting>
        <x14:conditionalFormatting xmlns:xm="http://schemas.microsoft.com/office/excel/2006/main">
          <x14:cfRule type="expression" priority="122" id="{56497B79-FE71-4304-BE26-399F971CF16B}">
            <xm:f>AND('（別紙１）省力化計算シート'!$E$39="-",'（別紙１）省力化計算シート'!$D$39&lt;&gt;"")</xm:f>
            <x14:dxf>
              <fill>
                <patternFill>
                  <bgColor theme="6" tint="0.79998168889431442"/>
                </patternFill>
              </fill>
            </x14:dxf>
          </x14:cfRule>
          <xm:sqref>O43:O44</xm:sqref>
        </x14:conditionalFormatting>
        <x14:conditionalFormatting xmlns:xm="http://schemas.microsoft.com/office/excel/2006/main">
          <x14:cfRule type="expression" priority="124" id="{372B2857-9F35-4FCC-9B3A-CD3B6C6DEC7E}">
            <xm:f>AND('（別紙１）省力化計算シート'!$F$39&gt;0,'（別紙１）省力化計算シート'!$D$39&lt;&gt;"")</xm:f>
            <x14:dxf>
              <fill>
                <patternFill>
                  <bgColor theme="4" tint="0.79998168889431442"/>
                </patternFill>
              </fill>
            </x14:dxf>
          </x14:cfRule>
          <x14:cfRule type="expression" priority="123" id="{5CCD6461-317B-428D-9812-0A13AD058F5C}">
            <xm:f>AND('（別紙１）省力化計算シート'!$F$39&lt;0,'（別紙１）省力化計算シート'!$D$39&lt;&gt;"")</xm:f>
            <x14:dxf>
              <fill>
                <patternFill>
                  <bgColor theme="6" tint="0.79998168889431442"/>
                </patternFill>
              </fill>
            </x14:dxf>
          </x14:cfRule>
          <xm:sqref>O44</xm:sqref>
        </x14:conditionalFormatting>
        <x14:conditionalFormatting xmlns:xm="http://schemas.microsoft.com/office/excel/2006/main">
          <x14:cfRule type="expression" priority="341" id="{8983988A-996A-4076-999C-3D1DDE0D1FDA}">
            <xm:f>OR('（別紙１）省力化計算シート'!$K$14="新たに追加される作業",AND('（別紙１）省力化計算シート'!$I$14&lt;&gt;"",'（別紙１）省力化計算シート'!$J$14&lt;&gt;"",'（別紙１）省力化計算シート'!$N$14="-"))</xm:f>
            <x14:dxf>
              <fill>
                <patternFill>
                  <bgColor theme="4" tint="0.79998168889431442"/>
                </patternFill>
              </fill>
            </x14:dxf>
          </x14:cfRule>
          <xm:sqref>O53:O54</xm:sqref>
        </x14:conditionalFormatting>
        <x14:conditionalFormatting xmlns:xm="http://schemas.microsoft.com/office/excel/2006/main">
          <x14:cfRule type="expression" priority="343" id="{100DAD27-EED1-4CE7-ABA8-2A3D061E6C26}">
            <xm:f>AND('（別紙１）省力化計算シート'!$N$14&lt;0,'（別紙１）省力化計算シート'!$N$14&lt;&gt;"-")</xm:f>
            <x14:dxf>
              <fill>
                <patternFill>
                  <bgColor theme="6" tint="0.79998168889431442"/>
                </patternFill>
              </fill>
            </x14:dxf>
          </x14:cfRule>
          <x14:cfRule type="expression" priority="342" id="{52F690BC-E8EB-4AE6-99B4-AB6FAF701D7D}">
            <xm:f>AND('（別紙１）省力化計算シート'!$N$14&gt;0,'（別紙１）省力化計算シート'!$N$14&lt;&gt;"-")</xm:f>
            <x14:dxf>
              <fill>
                <patternFill>
                  <bgColor theme="4" tint="0.79998168889431442"/>
                </patternFill>
              </fill>
            </x14:dxf>
          </x14:cfRule>
          <xm:sqref>O54</xm:sqref>
        </x14:conditionalFormatting>
        <x14:conditionalFormatting xmlns:xm="http://schemas.microsoft.com/office/excel/2006/main">
          <x14:cfRule type="expression" priority="303" id="{88095DF5-161D-4D83-92C4-9604D47647F6}">
            <xm:f>OR('（別紙１）省力化計算シート'!$K$19="新たに追加される作業",AND('（別紙１）省力化計算シート'!$I$19&lt;&gt;"",'（別紙１）省力化計算シート'!$J$19&lt;&gt;"",'（別紙１）省力化計算シート'!$N$19="-"))</xm:f>
            <x14:dxf>
              <fill>
                <patternFill>
                  <bgColor theme="4" tint="0.79998168889431442"/>
                </patternFill>
              </fill>
            </x14:dxf>
          </x14:cfRule>
          <xm:sqref>O60:O61</xm:sqref>
        </x14:conditionalFormatting>
        <x14:conditionalFormatting xmlns:xm="http://schemas.microsoft.com/office/excel/2006/main">
          <x14:cfRule type="expression" priority="305" id="{7EE98158-CC6E-4B90-8699-0EAB2C07A663}">
            <xm:f>AND('（別紙１）省力化計算シート'!$N$19&lt;0,'（別紙１）省力化計算シート'!$N$19&lt;&gt;"-")</xm:f>
            <x14:dxf>
              <fill>
                <patternFill>
                  <bgColor theme="6" tint="0.79998168889431442"/>
                </patternFill>
              </fill>
            </x14:dxf>
          </x14:cfRule>
          <x14:cfRule type="expression" priority="304" id="{7A1609F8-8CE6-46BB-B4E0-9F025259CE2E}">
            <xm:f>AND('（別紙１）省力化計算シート'!$N$19&gt;0,'（別紙１）省力化計算シート'!$N$19&lt;&gt;"-")</xm:f>
            <x14:dxf>
              <fill>
                <patternFill>
                  <bgColor theme="4" tint="0.79998168889431442"/>
                </patternFill>
              </fill>
            </x14:dxf>
          </x14:cfRule>
          <xm:sqref>O61</xm:sqref>
        </x14:conditionalFormatting>
        <x14:conditionalFormatting xmlns:xm="http://schemas.microsoft.com/office/excel/2006/main">
          <x14:cfRule type="expression" priority="232" id="{B5460DCA-5EFF-4F44-B88A-BEDB1DA6FDDB}">
            <xm:f>OR('（別紙１）省力化計算シート'!$K$24="新たに追加される作業",AND('（別紙１）省力化計算シート'!$I$24&lt;&gt;"",'（別紙１）省力化計算シート'!$J$24&lt;&gt;"",'（別紙１）省力化計算シート'!$N$24="-"))</xm:f>
            <x14:dxf>
              <fill>
                <patternFill>
                  <bgColor theme="4" tint="0.79998168889431442"/>
                </patternFill>
              </fill>
            </x14:dxf>
          </x14:cfRule>
          <xm:sqref>O67:O68</xm:sqref>
        </x14:conditionalFormatting>
        <x14:conditionalFormatting xmlns:xm="http://schemas.microsoft.com/office/excel/2006/main">
          <x14:cfRule type="expression" priority="233" id="{A405C066-DBF1-411D-BADE-7140ADF56594}">
            <xm:f>AND('（別紙１）省力化計算シート'!$N$24&gt;0,'（別紙１）省力化計算シート'!$N$24&lt;&gt;"-")</xm:f>
            <x14:dxf>
              <fill>
                <patternFill>
                  <bgColor theme="4" tint="0.79998168889431442"/>
                </patternFill>
              </fill>
            </x14:dxf>
          </x14:cfRule>
          <x14:cfRule type="expression" priority="234" id="{CCB00724-F777-4A8D-9B39-18E3BD0494C2}">
            <xm:f>AND('（別紙１）省力化計算シート'!$N$24&lt;0,'（別紙１）省力化計算シート'!$N$24&lt;&gt;"-")</xm:f>
            <x14:dxf>
              <fill>
                <patternFill>
                  <bgColor theme="6" tint="0.79998168889431442"/>
                </patternFill>
              </fill>
            </x14:dxf>
          </x14:cfRule>
          <xm:sqref>O68</xm:sqref>
        </x14:conditionalFormatting>
        <x14:conditionalFormatting xmlns:xm="http://schemas.microsoft.com/office/excel/2006/main">
          <x14:cfRule type="expression" priority="86" id="{707320FA-ED0A-48E8-9157-E3356527423C}">
            <xm:f>OR('（別紙１）省力化計算シート'!$K$29="新たに追加される作業",AND('（別紙１）省力化計算シート'!$I$29&lt;&gt;"",'（別紙１）省力化計算シート'!$J$29&lt;&gt;"",'（別紙１）省力化計算シート'!$N$29="-"))</xm:f>
            <x14:dxf>
              <fill>
                <patternFill>
                  <bgColor theme="4" tint="0.79998168889431442"/>
                </patternFill>
              </fill>
            </x14:dxf>
          </x14:cfRule>
          <xm:sqref>O74:O75</xm:sqref>
        </x14:conditionalFormatting>
        <x14:conditionalFormatting xmlns:xm="http://schemas.microsoft.com/office/excel/2006/main">
          <x14:cfRule type="expression" priority="87" id="{B7413BFF-95E2-4279-A420-64938B1EB0A7}">
            <xm:f>AND('（別紙１）省力化計算シート'!$N$29&gt;0,'（別紙１）省力化計算シート'!$N$29&lt;&gt;"-")</xm:f>
            <x14:dxf>
              <fill>
                <patternFill>
                  <bgColor theme="4" tint="0.79998168889431442"/>
                </patternFill>
              </fill>
            </x14:dxf>
          </x14:cfRule>
          <x14:cfRule type="expression" priority="88" id="{F1C40F6C-DD68-4634-8C22-4ADFAD1D07BC}">
            <xm:f>AND('（別紙１）省力化計算シート'!$N$29&lt;0,'（別紙１）省力化計算シート'!$N$29&lt;&gt;"-")</xm:f>
            <x14:dxf>
              <fill>
                <patternFill>
                  <bgColor theme="6" tint="0.79998168889431442"/>
                </patternFill>
              </fill>
            </x14:dxf>
          </x14:cfRule>
          <xm:sqref>O75</xm:sqref>
        </x14:conditionalFormatting>
        <x14:conditionalFormatting xmlns:xm="http://schemas.microsoft.com/office/excel/2006/main">
          <x14:cfRule type="expression" priority="51" id="{E8E38A08-2C60-4E82-A3EA-B56B3D2B512F}">
            <xm:f>OR('（別紙１）省力化計算シート'!$K$34="新たに追加される作業",AND('（別紙１）省力化計算シート'!$I$34&lt;&gt;"",'（別紙１）省力化計算シート'!$J$34&lt;&gt;"",'（別紙１）省力化計算シート'!$N$34="-"))</xm:f>
            <x14:dxf>
              <fill>
                <patternFill>
                  <bgColor theme="4" tint="0.79998168889431442"/>
                </patternFill>
              </fill>
            </x14:dxf>
          </x14:cfRule>
          <xm:sqref>O81:O82</xm:sqref>
        </x14:conditionalFormatting>
        <x14:conditionalFormatting xmlns:xm="http://schemas.microsoft.com/office/excel/2006/main">
          <x14:cfRule type="expression" priority="52" id="{778F3E32-BBAB-49B1-A050-1BDBADEA7B63}">
            <xm:f>AND('（別紙１）省力化計算シート'!$N$34&gt;0,'（別紙１）省力化計算シート'!$N$34&lt;&gt;"-")</xm:f>
            <x14:dxf>
              <fill>
                <patternFill>
                  <bgColor theme="4" tint="0.79998168889431442"/>
                </patternFill>
              </fill>
            </x14:dxf>
          </x14:cfRule>
          <x14:cfRule type="expression" priority="53" id="{BDE28151-EACF-4551-B75D-6669AD32AD00}">
            <xm:f>AND('（別紙１）省力化計算シート'!$N$34&lt;0,'（別紙１）省力化計算シート'!$N$34&lt;&gt;"-")</xm:f>
            <x14:dxf>
              <fill>
                <patternFill>
                  <bgColor theme="6" tint="0.79998168889431442"/>
                </patternFill>
              </fill>
            </x14:dxf>
          </x14:cfRule>
          <xm:sqref>O82</xm:sqref>
        </x14:conditionalFormatting>
        <x14:conditionalFormatting xmlns:xm="http://schemas.microsoft.com/office/excel/2006/main">
          <x14:cfRule type="expression" priority="14" id="{936A39B7-EC72-4E16-A63B-F56D76D7833E}">
            <xm:f>OR('（別紙１）省力化計算シート'!$K$39="新たに追加される作業",AND('（別紙１）省力化計算シート'!$I$39&lt;&gt;"",'（別紙１）省力化計算シート'!$J$39&lt;&gt;"",'（別紙１）省力化計算シート'!$N$39="-"))</xm:f>
            <x14:dxf>
              <fill>
                <patternFill>
                  <bgColor theme="4" tint="0.79998168889431442"/>
                </patternFill>
              </fill>
            </x14:dxf>
          </x14:cfRule>
          <xm:sqref>O88:O89</xm:sqref>
        </x14:conditionalFormatting>
        <x14:conditionalFormatting xmlns:xm="http://schemas.microsoft.com/office/excel/2006/main">
          <x14:cfRule type="expression" priority="16" id="{EFDB32F2-6F4C-44B0-AB62-71923857BC8B}">
            <xm:f>AND('（別紙１）省力化計算シート'!$N$39&lt;0,'（別紙１）省力化計算シート'!$N$39&lt;&gt;"-")</xm:f>
            <x14:dxf>
              <fill>
                <patternFill>
                  <bgColor theme="6" tint="0.79998168889431442"/>
                </patternFill>
              </fill>
            </x14:dxf>
          </x14:cfRule>
          <x14:cfRule type="expression" priority="15" id="{CEE73D1C-3C30-4EDD-BAE8-9E267F16701C}">
            <xm:f>AND('（別紙１）省力化計算シート'!$N$39&gt;0,'（別紙１）省力化計算シート'!$N$39&lt;&gt;"-")</xm:f>
            <x14:dxf>
              <fill>
                <patternFill>
                  <bgColor theme="4" tint="0.79998168889431442"/>
                </patternFill>
              </fill>
            </x14:dxf>
          </x14:cfRule>
          <xm:sqref>O89</xm:sqref>
        </x14:conditionalFormatting>
        <x14:conditionalFormatting xmlns:xm="http://schemas.microsoft.com/office/excel/2006/main">
          <x14:cfRule type="expression" priority="448" id="{9F32FE6F-1127-41C0-948C-8E2228E5E801}">
            <xm:f>AND('（別紙１）省力化計算シート'!$C$14="",'（別紙１）省力化計算シート'!$C$15&lt;&gt;"")</xm:f>
            <x14:dxf>
              <font>
                <color theme="0"/>
              </font>
              <border>
                <left/>
                <right style="thin">
                  <color auto="1"/>
                </right>
                <top/>
                <bottom/>
                <vertical/>
                <horizontal/>
              </border>
            </x14:dxf>
          </x14:cfRule>
          <x14:cfRule type="expression" priority="446" id="{4E61D07A-8C85-414A-811E-A14080A40146}">
            <xm:f>'（別紙１）省力化計算シート'!$C$14=""</xm:f>
            <x14:dxf>
              <font>
                <color theme="0"/>
              </font>
              <border>
                <top/>
                <bottom/>
                <vertical/>
                <horizontal/>
              </border>
            </x14:dxf>
          </x14:cfRule>
          <x14:cfRule type="expression" priority="447" id="{BC6AB661-6194-4820-A00C-56690516F2F7}">
            <xm:f>AND('（別紙１）省力化計算シート'!$C$14&lt;&gt;"",'（別紙１）省力化計算シート'!$C$15="")</xm:f>
            <x14:dxf>
              <font>
                <color theme="0"/>
              </font>
              <border>
                <left style="thin">
                  <color auto="1"/>
                </left>
                <right/>
                <top/>
                <bottom/>
                <vertical/>
                <horizontal/>
              </border>
            </x14:dxf>
          </x14:cfRule>
          <xm:sqref>Q7:Q12</xm:sqref>
        </x14:conditionalFormatting>
        <x14:conditionalFormatting xmlns:xm="http://schemas.microsoft.com/office/excel/2006/main">
          <x14:cfRule type="expression" priority="409" id="{1249BF7E-1798-429C-B041-E1B29F078712}">
            <xm:f>AND('（別紙１）省力化計算シート'!$C$19&lt;&gt;"",'（別紙１）省力化計算シート'!$C$20="")</xm:f>
            <x14:dxf>
              <font>
                <color theme="0"/>
              </font>
              <border>
                <left style="thin">
                  <color auto="1"/>
                </left>
                <right/>
                <top/>
                <bottom/>
                <vertical/>
                <horizontal/>
              </border>
            </x14:dxf>
          </x14:cfRule>
          <x14:cfRule type="expression" priority="410" id="{EEFEC1B2-60E9-4651-A863-86ADFB436A15}">
            <xm:f>AND('（別紙１）省力化計算シート'!$C$19="",'（別紙１）省力化計算シート'!$C$20&lt;&gt;"")</xm:f>
            <x14:dxf>
              <font>
                <color theme="0"/>
              </font>
              <border>
                <left/>
                <right style="thin">
                  <color auto="1"/>
                </right>
                <top/>
                <bottom/>
                <vertical/>
                <horizontal/>
              </border>
            </x14:dxf>
          </x14:cfRule>
          <x14:cfRule type="expression" priority="408" id="{36C09844-DAA4-48E0-98B2-CF5C89C41EEB}">
            <xm:f>'（別紙１）省力化計算シート'!$C$19=""</xm:f>
            <x14:dxf>
              <font>
                <color theme="0"/>
              </font>
              <border>
                <top/>
                <bottom/>
                <vertical/>
                <horizontal/>
              </border>
            </x14:dxf>
          </x14:cfRule>
          <xm:sqref>Q14:Q19</xm:sqref>
        </x14:conditionalFormatting>
        <x14:conditionalFormatting xmlns:xm="http://schemas.microsoft.com/office/excel/2006/main">
          <x14:cfRule type="expression" priority="286" id="{970CD453-545B-40ED-B354-3DB9A9AE4A8A}">
            <xm:f>AND('（別紙１）省力化計算シート'!$C$24="",'（別紙１）省力化計算シート'!$C$25&lt;&gt;"")</xm:f>
            <x14:dxf>
              <font>
                <color theme="0"/>
              </font>
              <border>
                <left/>
                <right style="thin">
                  <color auto="1"/>
                </right>
                <top/>
                <bottom/>
                <vertical/>
                <horizontal/>
              </border>
            </x14:dxf>
          </x14:cfRule>
          <x14:cfRule type="expression" priority="285" id="{523B4191-A059-4A88-882C-582D3CE903BE}">
            <xm:f>AND('（別紙１）省力化計算シート'!$C$24&lt;&gt;"",'（別紙１）省力化計算シート'!$C$25="")</xm:f>
            <x14:dxf>
              <font>
                <color theme="0"/>
              </font>
              <border>
                <left style="thin">
                  <color auto="1"/>
                </left>
                <right/>
                <top/>
                <bottom/>
                <vertical/>
                <horizontal/>
              </border>
            </x14:dxf>
          </x14:cfRule>
          <x14:cfRule type="expression" priority="284" id="{191AEBCA-D014-4A69-856F-DE2B650834F2}">
            <xm:f>'（別紙１）省力化計算シート'!$C$24=""</xm:f>
            <x14:dxf>
              <font>
                <color theme="0"/>
              </font>
              <border>
                <top/>
                <bottom/>
                <vertical/>
                <horizontal/>
              </border>
            </x14:dxf>
          </x14:cfRule>
          <xm:sqref>Q21:Q26</xm:sqref>
        </x14:conditionalFormatting>
        <x14:conditionalFormatting xmlns:xm="http://schemas.microsoft.com/office/excel/2006/main">
          <x14:cfRule type="expression" priority="211" id="{B60A8E63-E4C8-4E02-A637-0F2424B0B512}">
            <xm:f>'（別紙１）省力化計算シート'!$C$29=""</xm:f>
            <x14:dxf>
              <font>
                <color theme="0"/>
              </font>
              <border>
                <top/>
                <bottom/>
                <vertical/>
                <horizontal/>
              </border>
            </x14:dxf>
          </x14:cfRule>
          <x14:cfRule type="expression" priority="212" id="{B4B32EB9-C72E-4A38-8249-219CABEE3852}">
            <xm:f>AND('（別紙１）省力化計算シート'!$C$29&lt;&gt;"",'（別紙１）省力化計算シート'!$C$30="")</xm:f>
            <x14:dxf>
              <font>
                <color theme="0"/>
              </font>
              <border>
                <left style="thin">
                  <color auto="1"/>
                </left>
                <right/>
                <top/>
                <bottom/>
                <vertical/>
                <horizontal/>
              </border>
            </x14:dxf>
          </x14:cfRule>
          <x14:cfRule type="expression" priority="213" id="{EE4179ED-EBAA-482B-81F5-E4A0A54CC174}">
            <xm:f>AND('（別紙１）省力化計算シート'!$C$29="",'（別紙１）省力化計算シート'!$C$30&lt;&gt;"")</xm:f>
            <x14:dxf>
              <font>
                <color theme="0"/>
              </font>
              <border>
                <left/>
                <right style="thin">
                  <color auto="1"/>
                </right>
                <top/>
                <bottom/>
                <vertical/>
                <horizontal/>
              </border>
            </x14:dxf>
          </x14:cfRule>
          <xm:sqref>Q28:Q33</xm:sqref>
        </x14:conditionalFormatting>
        <x14:conditionalFormatting xmlns:xm="http://schemas.microsoft.com/office/excel/2006/main">
          <x14:cfRule type="expression" priority="177" id="{0FDE135C-D371-4A38-B6AD-CDCAAEA95536}">
            <xm:f>AND('（別紙１）省力化計算シート'!$C$34="",'（別紙１）省力化計算シート'!$C$35&lt;&gt;"")</xm:f>
            <x14:dxf>
              <font>
                <color theme="0"/>
              </font>
              <border>
                <left/>
                <right style="thin">
                  <color auto="1"/>
                </right>
                <top/>
                <bottom/>
                <vertical/>
                <horizontal/>
              </border>
            </x14:dxf>
          </x14:cfRule>
          <x14:cfRule type="expression" priority="176" id="{8D2F8BDB-B4D9-4719-84E9-876C79253136}">
            <xm:f>AND('（別紙１）省力化計算シート'!$C$34&lt;&gt;"",'（別紙１）省力化計算シート'!$C$35="")</xm:f>
            <x14:dxf>
              <font>
                <color theme="0"/>
              </font>
              <border>
                <left style="thin">
                  <color auto="1"/>
                </left>
                <right/>
                <top/>
                <bottom/>
                <vertical/>
                <horizontal/>
              </border>
            </x14:dxf>
          </x14:cfRule>
          <x14:cfRule type="expression" priority="175" id="{B3C0607A-9C92-437A-9B94-CAE245130425}">
            <xm:f>'（別紙１）省力化計算シート'!$C$34=""</xm:f>
            <x14:dxf>
              <font>
                <color theme="0"/>
              </font>
              <border>
                <top/>
                <bottom/>
                <vertical/>
                <horizontal/>
              </border>
            </x14:dxf>
          </x14:cfRule>
          <xm:sqref>Q35:Q40</xm:sqref>
        </x14:conditionalFormatting>
        <x14:conditionalFormatting xmlns:xm="http://schemas.microsoft.com/office/excel/2006/main">
          <x14:cfRule type="expression" priority="140" id="{C273FF5C-5A9E-40DE-93DE-5B02377B8397}">
            <xm:f>AND('（別紙１）省力化計算シート'!$C$39&lt;&gt;"",'（別紙１）省力化計算シート'!$C$40="")</xm:f>
            <x14:dxf>
              <font>
                <color theme="0"/>
              </font>
              <border>
                <left style="thin">
                  <color auto="1"/>
                </left>
                <right/>
                <top/>
                <bottom/>
                <vertical/>
                <horizontal/>
              </border>
            </x14:dxf>
          </x14:cfRule>
          <x14:cfRule type="expression" priority="141" id="{8E7E254F-BCC3-48B8-9A11-FA5A9C5C6220}">
            <xm:f>AND('（別紙１）省力化計算シート'!$C$39="",'（別紙１）省力化計算シート'!$C$40&lt;&gt;"")</xm:f>
            <x14:dxf>
              <font>
                <color theme="0"/>
              </font>
              <border>
                <left/>
                <right style="thin">
                  <color auto="1"/>
                </right>
                <top/>
                <bottom/>
                <vertical/>
                <horizontal/>
              </border>
            </x14:dxf>
          </x14:cfRule>
          <x14:cfRule type="expression" priority="139" id="{58FD1469-8D25-4012-A528-E81E68312012}">
            <xm:f>'（別紙１）省力化計算シート'!$C$39=""</xm:f>
            <x14:dxf>
              <font>
                <color theme="0"/>
              </font>
              <border>
                <top/>
                <bottom/>
                <vertical/>
                <horizontal/>
              </border>
            </x14:dxf>
          </x14:cfRule>
          <xm:sqref>Q42:Q47</xm:sqref>
        </x14:conditionalFormatting>
        <x14:conditionalFormatting xmlns:xm="http://schemas.microsoft.com/office/excel/2006/main">
          <x14:cfRule type="expression" priority="372" id="{E854747E-1130-49DD-861E-E4AED69838E0}">
            <xm:f>'（別紙１）省力化計算シート'!$I$14=""</xm:f>
            <x14:dxf>
              <font>
                <color theme="0"/>
              </font>
              <border>
                <top/>
                <bottom/>
                <vertical/>
                <horizontal/>
              </border>
            </x14:dxf>
          </x14:cfRule>
          <x14:cfRule type="expression" priority="374" id="{9E05DC5F-7A61-4901-AA2F-42E296FEC8B5}">
            <xm:f>AND('（別紙１）省力化計算シート'!$I$14="",'（別紙１）省力化計算シート'!$I$15&lt;&gt;"")</xm:f>
            <x14:dxf>
              <font>
                <color theme="0"/>
              </font>
              <border>
                <left/>
                <right style="thin">
                  <color auto="1"/>
                </right>
                <top/>
                <bottom/>
                <vertical/>
                <horizontal/>
              </border>
            </x14:dxf>
          </x14:cfRule>
          <x14:cfRule type="expression" priority="373" id="{88F956F7-BC25-4639-8B5D-52A85145AA45}">
            <xm:f>AND('（別紙１）省力化計算シート'!$I$14&lt;&gt;"",'（別紙１）省力化計算シート'!$I$15="")</xm:f>
            <x14:dxf>
              <font>
                <color theme="0"/>
              </font>
              <border>
                <left style="thin">
                  <color auto="1"/>
                </left>
                <right/>
                <top/>
                <bottom/>
                <vertical/>
                <horizontal/>
              </border>
            </x14:dxf>
          </x14:cfRule>
          <xm:sqref>Q52:Q57</xm:sqref>
        </x14:conditionalFormatting>
        <x14:conditionalFormatting xmlns:xm="http://schemas.microsoft.com/office/excel/2006/main">
          <x14:cfRule type="expression" priority="323" id="{2D60C213-67F5-461C-8986-03AC5F5E3F15}">
            <xm:f>AND('（別紙１）省力化計算シート'!$I$19="",'（別紙１）省力化計算シート'!$I$20&lt;&gt;"")</xm:f>
            <x14:dxf>
              <font>
                <color theme="0"/>
              </font>
              <border>
                <left/>
                <right style="thin">
                  <color auto="1"/>
                </right>
                <top/>
                <bottom/>
                <vertical/>
                <horizontal/>
              </border>
            </x14:dxf>
          </x14:cfRule>
          <x14:cfRule type="expression" priority="322" id="{FA8C4765-FA63-4B1F-AC78-03A87B087245}">
            <xm:f>AND('（別紙１）省力化計算シート'!$I$19&lt;&gt;"",'（別紙１）省力化計算シート'!$I$20="")</xm:f>
            <x14:dxf>
              <font>
                <color theme="0"/>
              </font>
              <border>
                <left style="thin">
                  <color auto="1"/>
                </left>
                <right/>
                <top/>
                <bottom/>
                <vertical/>
                <horizontal/>
              </border>
            </x14:dxf>
          </x14:cfRule>
          <x14:cfRule type="expression" priority="321" id="{5F0B8463-291F-4BE0-82FF-3F889D240EE3}">
            <xm:f>'（別紙１）省力化計算シート'!$I$19=""</xm:f>
            <x14:dxf>
              <font>
                <color theme="0"/>
              </font>
              <border>
                <top/>
                <bottom/>
                <vertical/>
                <horizontal/>
              </border>
            </x14:dxf>
          </x14:cfRule>
          <xm:sqref>Q59:Q64</xm:sqref>
        </x14:conditionalFormatting>
        <x14:conditionalFormatting xmlns:xm="http://schemas.microsoft.com/office/excel/2006/main">
          <x14:cfRule type="expression" priority="248" id="{EDED04F2-6714-4FD0-A16B-7EF165C1BAE2}">
            <xm:f>'（別紙１）省力化計算シート'!$I$24=""</xm:f>
            <x14:dxf>
              <font>
                <color theme="0"/>
              </font>
              <border>
                <top/>
                <bottom/>
                <vertical/>
                <horizontal/>
              </border>
            </x14:dxf>
          </x14:cfRule>
          <x14:cfRule type="expression" priority="250" id="{0067BF71-DA57-404B-A285-DE36C90AEAFD}">
            <xm:f>AND('（別紙１）省力化計算シート'!$I$24="",'（別紙１）省力化計算シート'!$I$25&lt;&gt;"")</xm:f>
            <x14:dxf>
              <font>
                <color theme="0"/>
              </font>
              <border>
                <left/>
                <right style="thin">
                  <color auto="1"/>
                </right>
                <top/>
                <bottom/>
                <vertical/>
                <horizontal/>
              </border>
            </x14:dxf>
          </x14:cfRule>
          <x14:cfRule type="expression" priority="249" id="{28FE9DBA-6F21-471B-AB9B-A63A81A6B125}">
            <xm:f>AND('（別紙１）省力化計算シート'!$I$24&lt;&gt;"",'（別紙１）省力化計算シート'!$I$25="")</xm:f>
            <x14:dxf>
              <font>
                <color theme="0"/>
              </font>
              <border>
                <left style="thin">
                  <color auto="1"/>
                </left>
                <right/>
                <top/>
                <bottom/>
                <vertical/>
                <horizontal/>
              </border>
            </x14:dxf>
          </x14:cfRule>
          <xm:sqref>Q66:Q71</xm:sqref>
        </x14:conditionalFormatting>
        <x14:conditionalFormatting xmlns:xm="http://schemas.microsoft.com/office/excel/2006/main">
          <x14:cfRule type="expression" priority="105" id="{E1BE3607-24F3-4C16-AB71-9B6556F029AE}">
            <xm:f>AND('（別紙１）省力化計算シート'!$I$29="",'（別紙１）省力化計算シート'!$I$30&lt;&gt;"")</xm:f>
            <x14:dxf>
              <font>
                <color theme="0"/>
              </font>
              <border>
                <left/>
                <right style="thin">
                  <color auto="1"/>
                </right>
                <top/>
                <bottom/>
                <vertical/>
                <horizontal/>
              </border>
            </x14:dxf>
          </x14:cfRule>
          <x14:cfRule type="expression" priority="104" id="{2537F62F-7ECB-44AF-B12C-04C73D3F43C4}">
            <xm:f>AND('（別紙１）省力化計算シート'!$I$29&lt;&gt;"",'（別紙１）省力化計算シート'!$I$30="")</xm:f>
            <x14:dxf>
              <font>
                <color theme="0"/>
              </font>
              <border>
                <left style="thin">
                  <color auto="1"/>
                </left>
                <right/>
                <top/>
                <bottom/>
                <vertical/>
                <horizontal/>
              </border>
            </x14:dxf>
          </x14:cfRule>
          <x14:cfRule type="expression" priority="103" id="{18E5B468-74BC-488E-84AA-516D7702813C}">
            <xm:f>'（別紙１）省力化計算シート'!$I$29=""</xm:f>
            <x14:dxf>
              <font>
                <color theme="0"/>
              </font>
              <border>
                <top/>
                <bottom/>
                <vertical/>
                <horizontal/>
              </border>
            </x14:dxf>
          </x14:cfRule>
          <xm:sqref>Q73:Q78</xm:sqref>
        </x14:conditionalFormatting>
        <x14:conditionalFormatting xmlns:xm="http://schemas.microsoft.com/office/excel/2006/main">
          <x14:cfRule type="expression" priority="67" id="{44C28A70-A878-451A-B484-BB3AB3192112}">
            <xm:f>'（別紙１）省力化計算シート'!$I$34=""</xm:f>
            <x14:dxf>
              <font>
                <color theme="0"/>
              </font>
              <border>
                <top/>
                <bottom/>
                <vertical/>
                <horizontal/>
              </border>
            </x14:dxf>
          </x14:cfRule>
          <x14:cfRule type="expression" priority="68" id="{77482F48-E029-45C5-915F-009757442525}">
            <xm:f>AND('（別紙１）省力化計算シート'!$I$34&lt;&gt;"",'（別紙１）省力化計算シート'!$I$35="")</xm:f>
            <x14:dxf>
              <font>
                <color theme="0"/>
              </font>
              <border>
                <left style="thin">
                  <color auto="1"/>
                </left>
                <right/>
                <top/>
                <bottom/>
                <vertical/>
                <horizontal/>
              </border>
            </x14:dxf>
          </x14:cfRule>
          <x14:cfRule type="expression" priority="69" id="{40983C34-C000-425B-84D6-67A40535B2A7}">
            <xm:f>AND('（別紙１）省力化計算シート'!$I$34="",'（別紙１）省力化計算シート'!$I$35&lt;&gt;"")</xm:f>
            <x14:dxf>
              <font>
                <color theme="0"/>
              </font>
              <border>
                <left/>
                <right style="thin">
                  <color auto="1"/>
                </right>
                <top/>
                <bottom/>
                <vertical/>
                <horizontal/>
              </border>
            </x14:dxf>
          </x14:cfRule>
          <xm:sqref>Q80:Q85</xm:sqref>
        </x14:conditionalFormatting>
        <x14:conditionalFormatting xmlns:xm="http://schemas.microsoft.com/office/excel/2006/main">
          <x14:cfRule type="expression" priority="32" id="{D11FA2BC-4C99-4063-B7CE-9FF616F95CD3}">
            <xm:f>AND('（別紙１）省力化計算シート'!$I$39&lt;&gt;"",'（別紙１）省力化計算シート'!$I$40="")</xm:f>
            <x14:dxf>
              <font>
                <color theme="0"/>
              </font>
              <border>
                <left style="thin">
                  <color auto="1"/>
                </left>
                <right/>
                <top/>
                <bottom/>
                <vertical/>
                <horizontal/>
              </border>
            </x14:dxf>
          </x14:cfRule>
          <x14:cfRule type="expression" priority="31" id="{840BB644-0826-4AA6-BA8D-5157097209F2}">
            <xm:f>'（別紙１）省力化計算シート'!$I$39=""</xm:f>
            <x14:dxf>
              <font>
                <color theme="0"/>
              </font>
              <border>
                <top/>
                <bottom/>
                <vertical/>
                <horizontal/>
              </border>
            </x14:dxf>
          </x14:cfRule>
          <x14:cfRule type="expression" priority="33" id="{1B9F307F-5074-4C64-BF10-D1D07B432B18}">
            <xm:f>AND('（別紙１）省力化計算シート'!$I$39="",'（別紙１）省力化計算シート'!$I$40&lt;&gt;"")</xm:f>
            <x14:dxf>
              <font>
                <color theme="0"/>
              </font>
              <border>
                <left/>
                <right style="thin">
                  <color auto="1"/>
                </right>
                <top/>
                <bottom/>
                <vertical/>
                <horizontal/>
              </border>
            </x14:dxf>
          </x14:cfRule>
          <xm:sqref>Q87:Q92</xm:sqref>
        </x14:conditionalFormatting>
        <x14:conditionalFormatting xmlns:xm="http://schemas.microsoft.com/office/excel/2006/main">
          <x14:cfRule type="expression" priority="431" id="{2C3B378F-A48C-49D5-93B7-D21B8F0E8514}">
            <xm:f>'（別紙１）省力化計算シート'!$C$15=""</xm:f>
            <x14:dxf>
              <font>
                <color theme="0"/>
              </font>
              <fill>
                <patternFill>
                  <bgColor theme="0"/>
                </patternFill>
              </fill>
              <border>
                <left/>
                <right/>
                <top/>
                <bottom/>
                <vertical/>
                <horizontal/>
              </border>
            </x14:dxf>
          </x14:cfRule>
          <xm:sqref>R7:T12</xm:sqref>
        </x14:conditionalFormatting>
        <x14:conditionalFormatting xmlns:xm="http://schemas.microsoft.com/office/excel/2006/main">
          <x14:cfRule type="expression" priority="394" id="{BBC5F0AE-A119-4472-B8D1-CA7F7587C0BB}">
            <xm:f>'（別紙１）省力化計算シート'!$C$20=""</xm:f>
            <x14:dxf>
              <font>
                <color theme="0"/>
              </font>
              <fill>
                <patternFill>
                  <bgColor theme="0"/>
                </patternFill>
              </fill>
              <border>
                <left/>
                <right/>
                <top/>
                <bottom/>
                <vertical/>
                <horizontal/>
              </border>
            </x14:dxf>
          </x14:cfRule>
          <xm:sqref>R14:T19</xm:sqref>
        </x14:conditionalFormatting>
        <x14:conditionalFormatting xmlns:xm="http://schemas.microsoft.com/office/excel/2006/main">
          <x14:cfRule type="expression" priority="270" id="{73100F71-8506-4AD3-AC35-266708E87BB0}">
            <xm:f>'（別紙１）省力化計算シート'!$C$25=""</xm:f>
            <x14:dxf>
              <font>
                <color theme="0"/>
              </font>
              <fill>
                <patternFill>
                  <bgColor theme="0"/>
                </patternFill>
              </fill>
              <border>
                <left/>
                <right/>
                <top/>
                <bottom/>
                <vertical/>
                <horizontal/>
              </border>
            </x14:dxf>
          </x14:cfRule>
          <xm:sqref>R21:T26</xm:sqref>
        </x14:conditionalFormatting>
        <x14:conditionalFormatting xmlns:xm="http://schemas.microsoft.com/office/excel/2006/main">
          <x14:cfRule type="expression" priority="197" id="{196BCE34-67E1-4582-B09B-04DB7ADFCE04}">
            <xm:f>'（別紙１）省力化計算シート'!$C$30=""</xm:f>
            <x14:dxf>
              <font>
                <color theme="0"/>
              </font>
              <fill>
                <patternFill>
                  <bgColor theme="0"/>
                </patternFill>
              </fill>
              <border>
                <left/>
                <right/>
                <top/>
                <bottom/>
                <vertical/>
                <horizontal/>
              </border>
            </x14:dxf>
          </x14:cfRule>
          <xm:sqref>R28:T33</xm:sqref>
        </x14:conditionalFormatting>
        <x14:conditionalFormatting xmlns:xm="http://schemas.microsoft.com/office/excel/2006/main">
          <x14:cfRule type="expression" priority="161" id="{EE160BCA-8EF6-4CE1-83B6-08B3835E1158}">
            <xm:f>'（別紙１）省力化計算シート'!$C$35=""</xm:f>
            <x14:dxf>
              <font>
                <color theme="0"/>
              </font>
              <fill>
                <patternFill>
                  <bgColor theme="0"/>
                </patternFill>
              </fill>
              <border>
                <left/>
                <right/>
                <top/>
                <bottom/>
                <vertical/>
                <horizontal/>
              </border>
            </x14:dxf>
          </x14:cfRule>
          <xm:sqref>R35:T40</xm:sqref>
        </x14:conditionalFormatting>
        <x14:conditionalFormatting xmlns:xm="http://schemas.microsoft.com/office/excel/2006/main">
          <x14:cfRule type="expression" priority="125" id="{B95A8A52-D33B-4DC2-AF40-148314C35116}">
            <xm:f>'（別紙１）省力化計算シート'!$C$40=""</xm:f>
            <x14:dxf>
              <font>
                <color theme="0"/>
              </font>
              <fill>
                <patternFill>
                  <bgColor theme="0"/>
                </patternFill>
              </fill>
              <border>
                <left/>
                <right/>
                <top/>
                <bottom/>
                <vertical/>
                <horizontal/>
              </border>
            </x14:dxf>
          </x14:cfRule>
          <xm:sqref>R42:T47</xm:sqref>
        </x14:conditionalFormatting>
        <x14:conditionalFormatting xmlns:xm="http://schemas.microsoft.com/office/excel/2006/main">
          <x14:cfRule type="expression" priority="359" id="{9E93CD85-CF56-4BEC-A2EB-513D0B1EA403}">
            <xm:f>'（別紙１）省力化計算シート'!$I$15=""</xm:f>
            <x14:dxf>
              <font>
                <color theme="0"/>
              </font>
              <fill>
                <patternFill>
                  <bgColor theme="0"/>
                </patternFill>
              </fill>
              <border>
                <left/>
                <right/>
                <top/>
                <bottom/>
                <vertical/>
                <horizontal/>
              </border>
            </x14:dxf>
          </x14:cfRule>
          <xm:sqref>R52:T57</xm:sqref>
        </x14:conditionalFormatting>
        <x14:conditionalFormatting xmlns:xm="http://schemas.microsoft.com/office/excel/2006/main">
          <x14:cfRule type="expression" priority="306" id="{B9D025ED-389E-43F2-AB65-69CD154C6BA2}">
            <xm:f>'（別紙１）省力化計算シート'!$I$20=""</xm:f>
            <x14:dxf>
              <font>
                <color theme="0"/>
              </font>
              <fill>
                <patternFill>
                  <bgColor theme="0"/>
                </patternFill>
              </fill>
              <border>
                <left/>
                <right/>
                <top/>
                <bottom/>
                <vertical/>
                <horizontal/>
              </border>
            </x14:dxf>
          </x14:cfRule>
          <xm:sqref>R59:T64</xm:sqref>
        </x14:conditionalFormatting>
        <x14:conditionalFormatting xmlns:xm="http://schemas.microsoft.com/office/excel/2006/main">
          <x14:cfRule type="expression" priority="235" id="{E70676BA-41E4-4F6D-A22A-B79CB7057DFC}">
            <xm:f>'（別紙１）省力化計算シート'!$I$25=""</xm:f>
            <x14:dxf>
              <font>
                <color theme="0"/>
              </font>
              <fill>
                <patternFill>
                  <bgColor theme="0"/>
                </patternFill>
              </fill>
              <border>
                <left/>
                <right/>
                <top/>
                <bottom/>
                <vertical/>
                <horizontal/>
              </border>
            </x14:dxf>
          </x14:cfRule>
          <xm:sqref>R66:T71</xm:sqref>
        </x14:conditionalFormatting>
        <x14:conditionalFormatting xmlns:xm="http://schemas.microsoft.com/office/excel/2006/main">
          <x14:cfRule type="expression" priority="89" id="{4BB0995F-0CC5-41D0-BA06-C44648B4EFDD}">
            <xm:f>'（別紙１）省力化計算シート'!$I$30=""</xm:f>
            <x14:dxf>
              <font>
                <color theme="0"/>
              </font>
              <fill>
                <patternFill>
                  <bgColor theme="0"/>
                </patternFill>
              </fill>
              <border>
                <left/>
                <right/>
                <top/>
                <bottom/>
                <vertical/>
                <horizontal/>
              </border>
            </x14:dxf>
          </x14:cfRule>
          <xm:sqref>R73:T78</xm:sqref>
        </x14:conditionalFormatting>
        <x14:conditionalFormatting xmlns:xm="http://schemas.microsoft.com/office/excel/2006/main">
          <x14:cfRule type="expression" priority="54" id="{B7E1E07A-8CD2-4643-BCA0-BDF58DE88A94}">
            <xm:f>'（別紙１）省力化計算シート'!$I$35=""</xm:f>
            <x14:dxf>
              <font>
                <color theme="0"/>
              </font>
              <fill>
                <patternFill>
                  <bgColor theme="0"/>
                </patternFill>
              </fill>
              <border>
                <left/>
                <right/>
                <top/>
                <bottom/>
                <vertical/>
                <horizontal/>
              </border>
            </x14:dxf>
          </x14:cfRule>
          <xm:sqref>R80:T85</xm:sqref>
        </x14:conditionalFormatting>
        <x14:conditionalFormatting xmlns:xm="http://schemas.microsoft.com/office/excel/2006/main">
          <x14:cfRule type="expression" priority="17" id="{1C34BF40-FCC4-48AB-A91B-991F7DB852F7}">
            <xm:f>'（別紙１）省力化計算シート'!$I$40=""</xm:f>
            <x14:dxf>
              <font>
                <color theme="0"/>
              </font>
              <fill>
                <patternFill>
                  <bgColor theme="0"/>
                </patternFill>
              </fill>
              <border>
                <left/>
                <right/>
                <top/>
                <bottom/>
                <vertical/>
                <horizontal/>
              </border>
            </x14:dxf>
          </x14:cfRule>
          <xm:sqref>R87:T92</xm:sqref>
        </x14:conditionalFormatting>
        <x14:conditionalFormatting xmlns:xm="http://schemas.microsoft.com/office/excel/2006/main">
          <x14:cfRule type="expression" priority="432" id="{64DB7870-E0BE-42E2-A5F2-9CD1AC8433EC}">
            <xm:f>AND('（別紙１）省力化計算シート'!$E$15="-",'（別紙１）省力化計算シート'!$D$15&lt;&gt;"")</xm:f>
            <x14:dxf>
              <fill>
                <patternFill>
                  <bgColor theme="6" tint="0.79998168889431442"/>
                </patternFill>
              </fill>
            </x14:dxf>
          </x14:cfRule>
          <xm:sqref>S8:S9</xm:sqref>
        </x14:conditionalFormatting>
        <x14:conditionalFormatting xmlns:xm="http://schemas.microsoft.com/office/excel/2006/main">
          <x14:cfRule type="expression" priority="433" id="{4BC19FAE-FE61-47DF-8BF7-7191215FCBA6}">
            <xm:f>AND('（別紙１）省力化計算シート'!$F$15&lt;0,'（別紙１）省力化計算シート'!$D$15&lt;&gt;"")</xm:f>
            <x14:dxf>
              <fill>
                <patternFill>
                  <bgColor theme="6" tint="0.79998168889431442"/>
                </patternFill>
              </fill>
            </x14:dxf>
          </x14:cfRule>
          <x14:cfRule type="expression" priority="434" id="{EE3D3A72-DFD4-41C9-88BD-094A0F251FAC}">
            <xm:f>AND('（別紙１）省力化計算シート'!$F$15&gt;0,'（別紙１）省力化計算シート'!$D$15&lt;&gt;"")</xm:f>
            <x14:dxf>
              <fill>
                <patternFill>
                  <bgColor theme="4" tint="0.79998168889431442"/>
                </patternFill>
              </fill>
            </x14:dxf>
          </x14:cfRule>
          <xm:sqref>S9</xm:sqref>
        </x14:conditionalFormatting>
        <x14:conditionalFormatting xmlns:xm="http://schemas.microsoft.com/office/excel/2006/main">
          <x14:cfRule type="expression" priority="395" id="{EE162DBC-B8CA-4757-80C8-0FC0CBDC24D3}">
            <xm:f>AND('（別紙１）省力化計算シート'!$E$20="-",'（別紙１）省力化計算シート'!$D$20&lt;&gt;"")</xm:f>
            <x14:dxf>
              <fill>
                <patternFill>
                  <bgColor theme="6" tint="0.79998168889431442"/>
                </patternFill>
              </fill>
            </x14:dxf>
          </x14:cfRule>
          <xm:sqref>S15:S16</xm:sqref>
        </x14:conditionalFormatting>
        <x14:conditionalFormatting xmlns:xm="http://schemas.microsoft.com/office/excel/2006/main">
          <x14:cfRule type="expression" priority="396" id="{340B7D5E-CAA2-4B46-912D-3A25F717CE64}">
            <xm:f>AND('（別紙１）省力化計算シート'!$F$20&lt;0,'（別紙１）省力化計算シート'!$D$20&lt;&gt;"")</xm:f>
            <x14:dxf>
              <fill>
                <patternFill>
                  <bgColor theme="6" tint="0.79998168889431442"/>
                </patternFill>
              </fill>
            </x14:dxf>
          </x14:cfRule>
          <x14:cfRule type="expression" priority="397" id="{5C679150-CE8F-494A-86A4-91DC65E406EC}">
            <xm:f>AND('（別紙１）省力化計算シート'!$F$20&gt;0,'（別紙１）省力化計算シート'!$D$20&lt;&gt;"")</xm:f>
            <x14:dxf>
              <fill>
                <patternFill>
                  <bgColor theme="4" tint="0.79998168889431442"/>
                </patternFill>
              </fill>
            </x14:dxf>
          </x14:cfRule>
          <xm:sqref>S16</xm:sqref>
        </x14:conditionalFormatting>
        <x14:conditionalFormatting xmlns:xm="http://schemas.microsoft.com/office/excel/2006/main">
          <x14:cfRule type="expression" priority="271" id="{CBC3AE13-CD59-4A78-8925-D825A46B16B1}">
            <xm:f>AND('（別紙１）省力化計算シート'!$E$25="-",'（別紙１）省力化計算シート'!$D$25&lt;&gt;"")</xm:f>
            <x14:dxf>
              <fill>
                <patternFill>
                  <bgColor theme="6" tint="0.79998168889431442"/>
                </patternFill>
              </fill>
            </x14:dxf>
          </x14:cfRule>
          <xm:sqref>S22:S23</xm:sqref>
        </x14:conditionalFormatting>
        <x14:conditionalFormatting xmlns:xm="http://schemas.microsoft.com/office/excel/2006/main">
          <x14:cfRule type="expression" priority="272" id="{AFD92C5D-BE24-4E43-9D14-FB145B943E38}">
            <xm:f>AND('（別紙１）省力化計算シート'!$F$25&lt;0,'（別紙１）省力化計算シート'!$D$25&lt;&gt;"")</xm:f>
            <x14:dxf>
              <fill>
                <patternFill>
                  <bgColor theme="6" tint="0.79998168889431442"/>
                </patternFill>
              </fill>
            </x14:dxf>
          </x14:cfRule>
          <x14:cfRule type="expression" priority="273" id="{94C1C41A-35E6-44C4-B3E2-88CA8C3C2772}">
            <xm:f>AND('（別紙１）省力化計算シート'!$F$25&gt;0,'（別紙１）省力化計算シート'!$D$25&lt;&gt;"")</xm:f>
            <x14:dxf>
              <fill>
                <patternFill>
                  <bgColor theme="4" tint="0.79998168889431442"/>
                </patternFill>
              </fill>
            </x14:dxf>
          </x14:cfRule>
          <xm:sqref>S23</xm:sqref>
        </x14:conditionalFormatting>
        <x14:conditionalFormatting xmlns:xm="http://schemas.microsoft.com/office/excel/2006/main">
          <x14:cfRule type="expression" priority="198" id="{7D081DA4-4442-474E-B6FD-B7B0A8ADE538}">
            <xm:f>AND('（別紙１）省力化計算シート'!$E$30="-",'（別紙１）省力化計算シート'!$D$30&lt;&gt;"")</xm:f>
            <x14:dxf>
              <fill>
                <patternFill>
                  <bgColor theme="6" tint="0.79998168889431442"/>
                </patternFill>
              </fill>
            </x14:dxf>
          </x14:cfRule>
          <xm:sqref>S29:S30</xm:sqref>
        </x14:conditionalFormatting>
        <x14:conditionalFormatting xmlns:xm="http://schemas.microsoft.com/office/excel/2006/main">
          <x14:cfRule type="expression" priority="199" id="{7E15AC67-75EC-438A-AA2F-A03DD5BC151B}">
            <xm:f>AND('（別紙１）省力化計算シート'!$F$30&lt;0,'（別紙１）省力化計算シート'!$D$30&lt;&gt;"")</xm:f>
            <x14:dxf>
              <fill>
                <patternFill>
                  <bgColor theme="6" tint="0.79998168889431442"/>
                </patternFill>
              </fill>
            </x14:dxf>
          </x14:cfRule>
          <x14:cfRule type="expression" priority="200" id="{982C1482-9B50-40C9-B30F-EFFBF8FBF9ED}">
            <xm:f>AND('（別紙１）省力化計算シート'!$F$30&gt;0,'（別紙１）省力化計算シート'!$D$30&lt;&gt;"")</xm:f>
            <x14:dxf>
              <fill>
                <patternFill>
                  <bgColor theme="4" tint="0.79998168889431442"/>
                </patternFill>
              </fill>
            </x14:dxf>
          </x14:cfRule>
          <xm:sqref>S30</xm:sqref>
        </x14:conditionalFormatting>
        <x14:conditionalFormatting xmlns:xm="http://schemas.microsoft.com/office/excel/2006/main">
          <x14:cfRule type="expression" priority="162" id="{D506B28B-577A-4123-9004-1757C392DAEE}">
            <xm:f>AND('（別紙１）省力化計算シート'!$E$35="-",'（別紙１）省力化計算シート'!$D$35&lt;&gt;"")</xm:f>
            <x14:dxf>
              <fill>
                <patternFill>
                  <bgColor theme="6" tint="0.79998168889431442"/>
                </patternFill>
              </fill>
            </x14:dxf>
          </x14:cfRule>
          <xm:sqref>S36:S37</xm:sqref>
        </x14:conditionalFormatting>
        <x14:conditionalFormatting xmlns:xm="http://schemas.microsoft.com/office/excel/2006/main">
          <x14:cfRule type="expression" priority="163" id="{0345143E-18CC-46CC-A08D-04F9DFE15A12}">
            <xm:f>AND('（別紙１）省力化計算シート'!$F$35&lt;0,'（別紙１）省力化計算シート'!$D$35&lt;&gt;"")</xm:f>
            <x14:dxf>
              <fill>
                <patternFill>
                  <bgColor theme="6" tint="0.79998168889431442"/>
                </patternFill>
              </fill>
            </x14:dxf>
          </x14:cfRule>
          <x14:cfRule type="expression" priority="164" id="{3BCCEA9E-C160-4A5A-AD90-8D7CC99781C7}">
            <xm:f>AND('（別紙１）省力化計算シート'!$F$35&gt;0,'（別紙１）省力化計算シート'!$D$35&lt;&gt;"")</xm:f>
            <x14:dxf>
              <fill>
                <patternFill>
                  <bgColor theme="4" tint="0.79998168889431442"/>
                </patternFill>
              </fill>
            </x14:dxf>
          </x14:cfRule>
          <xm:sqref>S37</xm:sqref>
        </x14:conditionalFormatting>
        <x14:conditionalFormatting xmlns:xm="http://schemas.microsoft.com/office/excel/2006/main">
          <x14:cfRule type="expression" priority="126" id="{ADB45883-495C-40DA-8043-67A5DB3F3A14}">
            <xm:f>AND('（別紙１）省力化計算シート'!$E$40="-",'（別紙１）省力化計算シート'!$D$40&lt;&gt;"")</xm:f>
            <x14:dxf>
              <fill>
                <patternFill>
                  <bgColor theme="6" tint="0.79998168889431442"/>
                </patternFill>
              </fill>
            </x14:dxf>
          </x14:cfRule>
          <xm:sqref>S43:S44</xm:sqref>
        </x14:conditionalFormatting>
        <x14:conditionalFormatting xmlns:xm="http://schemas.microsoft.com/office/excel/2006/main">
          <x14:cfRule type="expression" priority="128" id="{DCCD5CBD-043E-490B-A755-08C72E4D17E5}">
            <xm:f>AND('（別紙１）省力化計算シート'!$F$40&gt;0,'（別紙１）省力化計算シート'!$D$40&lt;&gt;"")</xm:f>
            <x14:dxf>
              <fill>
                <patternFill>
                  <bgColor theme="4" tint="0.79998168889431442"/>
                </patternFill>
              </fill>
            </x14:dxf>
          </x14:cfRule>
          <x14:cfRule type="expression" priority="127" id="{48A8740C-CF47-41BF-B25B-53EC657EE7B7}">
            <xm:f>AND('（別紙１）省力化計算シート'!$F$40&lt;0,'（別紙１）省力化計算シート'!$D$40&lt;&gt;"")</xm:f>
            <x14:dxf>
              <fill>
                <patternFill>
                  <bgColor theme="6" tint="0.79998168889431442"/>
                </patternFill>
              </fill>
            </x14:dxf>
          </x14:cfRule>
          <xm:sqref>S44</xm:sqref>
        </x14:conditionalFormatting>
        <x14:conditionalFormatting xmlns:xm="http://schemas.microsoft.com/office/excel/2006/main">
          <x14:cfRule type="expression" priority="360" id="{007F5D75-E584-46AE-BE12-B33828298C8B}">
            <xm:f>OR('（別紙１）省力化計算シート'!$K$15="新たに追加される作業",AND('（別紙１）省力化計算シート'!$I$15&lt;&gt;"",'（別紙１）省力化計算シート'!$J$15&lt;&gt;"",'（別紙１）省力化計算シート'!$N$15="-"))</xm:f>
            <x14:dxf>
              <fill>
                <patternFill>
                  <bgColor theme="4" tint="0.79998168889431442"/>
                </patternFill>
              </fill>
            </x14:dxf>
          </x14:cfRule>
          <xm:sqref>S53:S54</xm:sqref>
        </x14:conditionalFormatting>
        <x14:conditionalFormatting xmlns:xm="http://schemas.microsoft.com/office/excel/2006/main">
          <x14:cfRule type="expression" priority="361" id="{9E21172A-2099-4B9A-90D9-3F6479A3FDA8}">
            <xm:f>AND('（別紙１）省力化計算シート'!$N$15&gt;0,'（別紙１）省力化計算シート'!$N$15&lt;&gt;"-")</xm:f>
            <x14:dxf>
              <fill>
                <patternFill>
                  <bgColor theme="4" tint="0.79998168889431442"/>
                </patternFill>
              </fill>
            </x14:dxf>
          </x14:cfRule>
          <x14:cfRule type="expression" priority="362" id="{27A0E8EF-2145-4683-8C52-F911749431EB}">
            <xm:f>AND('（別紙１）省力化計算シート'!$N$15&lt;0,'（別紙１）省力化計算シート'!$N$15&lt;&gt;"-")</xm:f>
            <x14:dxf>
              <fill>
                <patternFill>
                  <bgColor theme="6" tint="0.79998168889431442"/>
                </patternFill>
              </fill>
            </x14:dxf>
          </x14:cfRule>
          <xm:sqref>S54</xm:sqref>
        </x14:conditionalFormatting>
        <x14:conditionalFormatting xmlns:xm="http://schemas.microsoft.com/office/excel/2006/main">
          <x14:cfRule type="expression" priority="307" id="{EE48C168-6480-4BD4-92D7-F93694F91E6B}">
            <xm:f>OR('（別紙１）省力化計算シート'!$K$20="新たに追加される作業",AND('（別紙１）省力化計算シート'!$I$20&lt;&gt;"",'（別紙１）省力化計算シート'!$J$20&lt;&gt;"",'（別紙１）省力化計算シート'!$N$20="-"))</xm:f>
            <x14:dxf>
              <fill>
                <patternFill>
                  <bgColor theme="4" tint="0.79998168889431442"/>
                </patternFill>
              </fill>
            </x14:dxf>
          </x14:cfRule>
          <xm:sqref>S60:S61</xm:sqref>
        </x14:conditionalFormatting>
        <x14:conditionalFormatting xmlns:xm="http://schemas.microsoft.com/office/excel/2006/main">
          <x14:cfRule type="expression" priority="308" id="{DA7D243D-F27F-4C2B-95D6-23BF716B42CF}">
            <xm:f>AND('（別紙１）省力化計算シート'!$N$20&gt;0,'（別紙１）省力化計算シート'!$N$20&lt;&gt;"-")</xm:f>
            <x14:dxf>
              <fill>
                <patternFill>
                  <bgColor theme="4" tint="0.79998168889431442"/>
                </patternFill>
              </fill>
            </x14:dxf>
          </x14:cfRule>
          <x14:cfRule type="expression" priority="309" id="{8387AD27-3D5A-4593-A885-70EC1960EFAF}">
            <xm:f>AND('（別紙１）省力化計算シート'!$N$20&lt;0,'（別紙１）省力化計算シート'!$N$20&lt;&gt;"-")</xm:f>
            <x14:dxf>
              <fill>
                <patternFill>
                  <bgColor theme="6" tint="0.79998168889431442"/>
                </patternFill>
              </fill>
            </x14:dxf>
          </x14:cfRule>
          <xm:sqref>S61</xm:sqref>
        </x14:conditionalFormatting>
        <x14:conditionalFormatting xmlns:xm="http://schemas.microsoft.com/office/excel/2006/main">
          <x14:cfRule type="expression" priority="236" id="{9FE34C1F-0DEB-45F2-A32B-D2B330B8824F}">
            <xm:f>OR('（別紙１）省力化計算シート'!$K$25="新たに追加される作業",AND('（別紙１）省力化計算シート'!$I$25&lt;&gt;"",'（別紙１）省力化計算シート'!$J$25&lt;&gt;"",'（別紙１）省力化計算シート'!$N$25="-"))</xm:f>
            <x14:dxf>
              <fill>
                <patternFill>
                  <bgColor theme="4" tint="0.79998168889431442"/>
                </patternFill>
              </fill>
            </x14:dxf>
          </x14:cfRule>
          <xm:sqref>S67:S68</xm:sqref>
        </x14:conditionalFormatting>
        <x14:conditionalFormatting xmlns:xm="http://schemas.microsoft.com/office/excel/2006/main">
          <x14:cfRule type="expression" priority="237" id="{00B2F891-D211-4A11-ABE6-CE3C9038E7B3}">
            <xm:f>AND('（別紙１）省力化計算シート'!$N$25&gt;0,'（別紙１）省力化計算シート'!$N$25&lt;&gt;"-")</xm:f>
            <x14:dxf>
              <fill>
                <patternFill>
                  <bgColor theme="4" tint="0.79998168889431442"/>
                </patternFill>
              </fill>
            </x14:dxf>
          </x14:cfRule>
          <x14:cfRule type="expression" priority="238" id="{1CA19853-2C84-43C4-95AC-9B93D770A05D}">
            <xm:f>AND('（別紙１）省力化計算シート'!$N$25&lt;0,'（別紙１）省力化計算シート'!$N$25&lt;&gt;"-")</xm:f>
            <x14:dxf>
              <fill>
                <patternFill>
                  <bgColor theme="6" tint="0.79998168889431442"/>
                </patternFill>
              </fill>
            </x14:dxf>
          </x14:cfRule>
          <xm:sqref>S68</xm:sqref>
        </x14:conditionalFormatting>
        <x14:conditionalFormatting xmlns:xm="http://schemas.microsoft.com/office/excel/2006/main">
          <x14:cfRule type="expression" priority="90" id="{FBCE471B-E7B4-431D-983C-AD8055F03D6F}">
            <xm:f>OR('（別紙１）省力化計算シート'!$K$30="新たに追加される作業",AND('（別紙１）省力化計算シート'!$I$30&lt;&gt;"",'（別紙１）省力化計算シート'!$J$30&lt;&gt;"",'（別紙１）省力化計算シート'!$N$30="-"))</xm:f>
            <x14:dxf>
              <fill>
                <patternFill>
                  <bgColor theme="4" tint="0.79998168889431442"/>
                </patternFill>
              </fill>
            </x14:dxf>
          </x14:cfRule>
          <xm:sqref>S74:S75</xm:sqref>
        </x14:conditionalFormatting>
        <x14:conditionalFormatting xmlns:xm="http://schemas.microsoft.com/office/excel/2006/main">
          <x14:cfRule type="expression" priority="92" id="{E33D50BA-7264-4A60-932D-47B4D50556BE}">
            <xm:f>AND('（別紙１）省力化計算シート'!$N$30&lt;0,'（別紙１）省力化計算シート'!$N$30&lt;&gt;"-")</xm:f>
            <x14:dxf>
              <fill>
                <patternFill>
                  <bgColor theme="6" tint="0.79998168889431442"/>
                </patternFill>
              </fill>
            </x14:dxf>
          </x14:cfRule>
          <x14:cfRule type="expression" priority="91" id="{6F080686-EB59-4066-8EC7-CAAA3CEA734D}">
            <xm:f>AND('（別紙１）省力化計算シート'!$N$30&gt;0,'（別紙１）省力化計算シート'!$N$30&lt;&gt;"-")</xm:f>
            <x14:dxf>
              <fill>
                <patternFill>
                  <bgColor theme="4" tint="0.79998168889431442"/>
                </patternFill>
              </fill>
            </x14:dxf>
          </x14:cfRule>
          <xm:sqref>S75</xm:sqref>
        </x14:conditionalFormatting>
        <x14:conditionalFormatting xmlns:xm="http://schemas.microsoft.com/office/excel/2006/main">
          <x14:cfRule type="expression" priority="55" id="{F0C5A6D5-BEE0-48EF-95BB-E59B1177F558}">
            <xm:f>OR('（別紙１）省力化計算シート'!$K$35="新たに追加される作業",AND('（別紙１）省力化計算シート'!$I$35&lt;&gt;"",'（別紙１）省力化計算シート'!$J$35&lt;&gt;"",'（別紙１）省力化計算シート'!$N$35="-"))</xm:f>
            <x14:dxf>
              <fill>
                <patternFill>
                  <bgColor theme="4" tint="0.79998168889431442"/>
                </patternFill>
              </fill>
            </x14:dxf>
          </x14:cfRule>
          <xm:sqref>S81:S82</xm:sqref>
        </x14:conditionalFormatting>
        <x14:conditionalFormatting xmlns:xm="http://schemas.microsoft.com/office/excel/2006/main">
          <x14:cfRule type="expression" priority="57" id="{113F98B1-8C48-4E64-8ADC-68F166E364F5}">
            <xm:f>AND('（別紙１）省力化計算シート'!$N$35&lt;0,'（別紙１）省力化計算シート'!$N$35&lt;&gt;"-")</xm:f>
            <x14:dxf>
              <fill>
                <patternFill>
                  <bgColor theme="6" tint="0.79998168889431442"/>
                </patternFill>
              </fill>
            </x14:dxf>
          </x14:cfRule>
          <x14:cfRule type="expression" priority="56" id="{0D9F30A9-264B-4FF6-A9C5-78D52F946083}">
            <xm:f>AND('（別紙１）省力化計算シート'!$N$35&gt;0,'（別紙１）省力化計算シート'!$N$35&lt;&gt;"-")</xm:f>
            <x14:dxf>
              <fill>
                <patternFill>
                  <bgColor theme="4" tint="0.79998168889431442"/>
                </patternFill>
              </fill>
            </x14:dxf>
          </x14:cfRule>
          <xm:sqref>S82</xm:sqref>
        </x14:conditionalFormatting>
        <x14:conditionalFormatting xmlns:xm="http://schemas.microsoft.com/office/excel/2006/main">
          <x14:cfRule type="expression" priority="18" id="{CB38EE89-91F6-4DAB-8D9D-01A8F331E1B4}">
            <xm:f>OR('（別紙１）省力化計算シート'!$K$40="新たに追加される作業",AND('（別紙１）省力化計算シート'!$I$40&lt;&gt;"",'（別紙１）省力化計算シート'!$J$40&lt;&gt;"",'（別紙１）省力化計算シート'!$N$40="-"))</xm:f>
            <x14:dxf>
              <fill>
                <patternFill>
                  <bgColor theme="4" tint="0.79998168889431442"/>
                </patternFill>
              </fill>
            </x14:dxf>
          </x14:cfRule>
          <xm:sqref>S88:S89</xm:sqref>
        </x14:conditionalFormatting>
        <x14:conditionalFormatting xmlns:xm="http://schemas.microsoft.com/office/excel/2006/main">
          <x14:cfRule type="expression" priority="20" id="{00F2ED2F-F8B9-495A-A79D-89E766F90E73}">
            <xm:f>AND('（別紙１）省力化計算シート'!$N$40&lt;0,'（別紙１）省力化計算シート'!$N$40&lt;&gt;"-")</xm:f>
            <x14:dxf>
              <fill>
                <patternFill>
                  <bgColor theme="6" tint="0.79998168889431442"/>
                </patternFill>
              </fill>
            </x14:dxf>
          </x14:cfRule>
          <x14:cfRule type="expression" priority="19" id="{2986C1FF-D924-4134-B234-01E2B172AE71}">
            <xm:f>AND('（別紙１）省力化計算シート'!$N$40&gt;0,'（別紙１）省力化計算シート'!$N$40&lt;&gt;"-")</xm:f>
            <x14:dxf>
              <fill>
                <patternFill>
                  <bgColor theme="4" tint="0.79998168889431442"/>
                </patternFill>
              </fill>
            </x14:dxf>
          </x14:cfRule>
          <xm:sqref>S89</xm:sqref>
        </x14:conditionalFormatting>
        <x14:conditionalFormatting xmlns:xm="http://schemas.microsoft.com/office/excel/2006/main">
          <x14:cfRule type="expression" priority="451" id="{B77DB768-8CBA-4041-A026-0200E9ADF2DB}">
            <xm:f>AND('（別紙１）省力化計算シート'!$C$15="",'（別紙１）省力化計算シート'!$C$16&lt;&gt;"")</xm:f>
            <x14:dxf>
              <font>
                <color theme="0"/>
              </font>
              <border>
                <left/>
                <right/>
                <top/>
                <bottom/>
                <vertical/>
                <horizontal/>
              </border>
            </x14:dxf>
          </x14:cfRule>
          <x14:cfRule type="expression" priority="449" id="{C5447362-C6B3-4DBC-BC71-8111F836F288}">
            <xm:f>'（別紙１）省力化計算シート'!$C$15=""</xm:f>
            <x14:dxf>
              <font>
                <color theme="0"/>
              </font>
              <border>
                <left/>
                <right/>
                <top/>
                <bottom/>
                <vertical/>
                <horizontal/>
              </border>
            </x14:dxf>
          </x14:cfRule>
          <x14:cfRule type="expression" priority="450" id="{182A10A2-0D44-4D2D-BB2F-0B0C8C0C33A1}">
            <xm:f>AND('（別紙１）省力化計算シート'!$C$15&lt;&gt;"",'（別紙１）省力化計算シート'!$C$16="")</xm:f>
            <x14:dxf>
              <font>
                <color theme="0"/>
              </font>
              <border>
                <left style="thin">
                  <color auto="1"/>
                </left>
                <right/>
                <top/>
                <bottom/>
                <vertical/>
                <horizontal/>
              </border>
            </x14:dxf>
          </x14:cfRule>
          <xm:sqref>U7:U12</xm:sqref>
        </x14:conditionalFormatting>
        <x14:conditionalFormatting xmlns:xm="http://schemas.microsoft.com/office/excel/2006/main">
          <x14:cfRule type="expression" priority="411" id="{E92276B4-D072-4262-A5E5-3D5F56141B4E}">
            <xm:f>'（別紙１）省力化計算シート'!$C$20=""</xm:f>
            <x14:dxf>
              <font>
                <color theme="0"/>
              </font>
              <border>
                <left/>
                <right/>
                <top/>
                <bottom/>
                <vertical/>
                <horizontal/>
              </border>
            </x14:dxf>
          </x14:cfRule>
          <x14:cfRule type="expression" priority="412" id="{F881C51A-594B-413F-95CF-6249415980E6}">
            <xm:f>AND('（別紙１）省力化計算シート'!$C$20&lt;&gt;"",'（別紙１）省力化計算シート'!$C$21="")</xm:f>
            <x14:dxf>
              <font>
                <color theme="0"/>
              </font>
              <border>
                <left style="thin">
                  <color auto="1"/>
                </left>
                <right/>
                <top/>
                <bottom/>
                <vertical/>
                <horizontal/>
              </border>
            </x14:dxf>
          </x14:cfRule>
          <x14:cfRule type="expression" priority="413" id="{3BE8C8A6-0505-43C7-B478-9DE2D64F20B2}">
            <xm:f>AND('（別紙１）省力化計算シート'!$C$20="",'（別紙１）省力化計算シート'!$C$21&lt;&gt;"")</xm:f>
            <x14:dxf>
              <font>
                <color theme="0"/>
              </font>
              <border>
                <left/>
                <right/>
                <top/>
                <bottom/>
                <vertical/>
                <horizontal/>
              </border>
            </x14:dxf>
          </x14:cfRule>
          <xm:sqref>U14:U19</xm:sqref>
        </x14:conditionalFormatting>
        <x14:conditionalFormatting xmlns:xm="http://schemas.microsoft.com/office/excel/2006/main">
          <x14:cfRule type="expression" priority="287" id="{A5C53A56-0E4D-49E8-B6DD-47A905E2FFC2}">
            <xm:f>'（別紙１）省力化計算シート'!$C$25=""</xm:f>
            <x14:dxf>
              <font>
                <color theme="0"/>
              </font>
              <border>
                <left/>
                <right/>
                <top/>
                <bottom/>
                <vertical/>
                <horizontal/>
              </border>
            </x14:dxf>
          </x14:cfRule>
          <x14:cfRule type="expression" priority="288" id="{7C83A44E-CFB4-464D-87A4-012189C0D15B}">
            <xm:f>AND('（別紙１）省力化計算シート'!$C$25&lt;&gt;"",'（別紙１）省力化計算シート'!$C$26="")</xm:f>
            <x14:dxf>
              <font>
                <color theme="0"/>
              </font>
              <border>
                <left style="thin">
                  <color auto="1"/>
                </left>
                <right/>
                <top/>
                <bottom/>
                <vertical/>
                <horizontal/>
              </border>
            </x14:dxf>
          </x14:cfRule>
          <x14:cfRule type="expression" priority="289" id="{A6418E9C-0EB3-42A6-944B-A83544D9D6F1}">
            <xm:f>AND('（別紙１）省力化計算シート'!$C$25="",'（別紙１）省力化計算シート'!$C$26&lt;&gt;"")</xm:f>
            <x14:dxf>
              <font>
                <color theme="0"/>
              </font>
              <border>
                <left/>
                <right/>
                <top/>
                <bottom/>
                <vertical/>
                <horizontal/>
              </border>
            </x14:dxf>
          </x14:cfRule>
          <xm:sqref>U21:U26</xm:sqref>
        </x14:conditionalFormatting>
        <x14:conditionalFormatting xmlns:xm="http://schemas.microsoft.com/office/excel/2006/main">
          <x14:cfRule type="expression" priority="215" id="{10CE1FC8-18AE-4BE0-B6DE-7936793FBB1A}">
            <xm:f>AND('（別紙１）省力化計算シート'!$C$30&lt;&gt;"",'（別紙１）省力化計算シート'!$C$31="")</xm:f>
            <x14:dxf>
              <font>
                <color theme="0"/>
              </font>
              <border>
                <left style="thin">
                  <color auto="1"/>
                </left>
                <right/>
                <top/>
                <bottom/>
                <vertical/>
                <horizontal/>
              </border>
            </x14:dxf>
          </x14:cfRule>
          <x14:cfRule type="expression" priority="214" id="{84F1B5A4-D714-4C92-BCB1-016CDB8B3C25}">
            <xm:f>'（別紙１）省力化計算シート'!$C$30=""</xm:f>
            <x14:dxf>
              <font>
                <color theme="0"/>
              </font>
              <border>
                <left/>
                <right/>
                <top/>
                <bottom/>
                <vertical/>
                <horizontal/>
              </border>
            </x14:dxf>
          </x14:cfRule>
          <x14:cfRule type="expression" priority="216" id="{47A8D3A7-1E23-4AC5-B7E4-5E299763FFBD}">
            <xm:f>AND('（別紙１）省力化計算シート'!$C$30="",'（別紙１）省力化計算シート'!$C$31&lt;&gt;"")</xm:f>
            <x14:dxf>
              <font>
                <color theme="0"/>
              </font>
              <border>
                <left/>
                <right/>
                <top/>
                <bottom/>
                <vertical/>
                <horizontal/>
              </border>
            </x14:dxf>
          </x14:cfRule>
          <xm:sqref>U28:U33</xm:sqref>
        </x14:conditionalFormatting>
        <x14:conditionalFormatting xmlns:xm="http://schemas.microsoft.com/office/excel/2006/main">
          <x14:cfRule type="expression" priority="178" id="{2A941801-B6E0-4E41-A6CB-B2259ED13FE6}">
            <xm:f>'（別紙１）省力化計算シート'!$C$35=""</xm:f>
            <x14:dxf>
              <font>
                <color theme="0"/>
              </font>
              <border>
                <left/>
                <right/>
                <top/>
                <bottom/>
                <vertical/>
                <horizontal/>
              </border>
            </x14:dxf>
          </x14:cfRule>
          <x14:cfRule type="expression" priority="179" id="{A03F265D-679A-4929-AC95-513EFF624FB8}">
            <xm:f>AND('（別紙１）省力化計算シート'!$C$35&lt;&gt;"",'（別紙１）省力化計算シート'!$C$36="")</xm:f>
            <x14:dxf>
              <font>
                <color theme="0"/>
              </font>
              <border>
                <left style="thin">
                  <color auto="1"/>
                </left>
                <right/>
                <top/>
                <bottom/>
                <vertical/>
                <horizontal/>
              </border>
            </x14:dxf>
          </x14:cfRule>
          <x14:cfRule type="expression" priority="180" id="{231E8E63-5650-40CA-BF73-16A33CA22883}">
            <xm:f>AND('（別紙１）省力化計算シート'!$C$35="",'（別紙１）省力化計算シート'!$C$36&lt;&gt;"")</xm:f>
            <x14:dxf>
              <font>
                <color theme="0"/>
              </font>
              <border>
                <left/>
                <right/>
                <top/>
                <bottom/>
                <vertical/>
                <horizontal/>
              </border>
            </x14:dxf>
          </x14:cfRule>
          <xm:sqref>U35:U40</xm:sqref>
        </x14:conditionalFormatting>
        <x14:conditionalFormatting xmlns:xm="http://schemas.microsoft.com/office/excel/2006/main">
          <x14:cfRule type="expression" priority="142" id="{B23A69BC-08B9-4DB0-8667-E709EA55A08C}">
            <xm:f>'（別紙１）省力化計算シート'!$C$40=""</xm:f>
            <x14:dxf>
              <font>
                <color theme="0"/>
              </font>
              <border>
                <left/>
                <right/>
                <top/>
                <bottom/>
                <vertical/>
                <horizontal/>
              </border>
            </x14:dxf>
          </x14:cfRule>
          <xm:sqref>U42:U47</xm:sqref>
        </x14:conditionalFormatting>
        <x14:conditionalFormatting xmlns:xm="http://schemas.microsoft.com/office/excel/2006/main">
          <x14:cfRule type="expression" priority="377" id="{B52298A0-EE7A-405A-B766-D8EAA146192A}">
            <xm:f>AND('（別紙１）省力化計算シート'!$I$15="",'（別紙１）省力化計算シート'!$I$16&lt;&gt;"")</xm:f>
            <x14:dxf>
              <font>
                <color theme="0"/>
              </font>
              <border>
                <left/>
                <right/>
                <top/>
                <bottom/>
                <vertical/>
                <horizontal/>
              </border>
            </x14:dxf>
          </x14:cfRule>
          <x14:cfRule type="expression" priority="375" id="{0E5D5E20-C1A7-462E-AC62-952E667464FC}">
            <xm:f>'（別紙１）省力化計算シート'!$I$15=""</xm:f>
            <x14:dxf>
              <font>
                <color theme="0"/>
              </font>
              <border>
                <left/>
                <right/>
                <top/>
                <bottom/>
                <vertical/>
                <horizontal/>
              </border>
            </x14:dxf>
          </x14:cfRule>
          <x14:cfRule type="expression" priority="376" id="{A4B41E02-AA36-441F-A96B-2C0AE9EA9615}">
            <xm:f>AND('（別紙１）省力化計算シート'!$I$15&lt;&gt;"",'（別紙１）省力化計算シート'!$I$16="")</xm:f>
            <x14:dxf>
              <font>
                <color theme="0"/>
              </font>
              <border>
                <left style="thin">
                  <color auto="1"/>
                </left>
                <right/>
                <top/>
                <bottom/>
                <vertical/>
                <horizontal/>
              </border>
            </x14:dxf>
          </x14:cfRule>
          <xm:sqref>U52:U57</xm:sqref>
        </x14:conditionalFormatting>
        <x14:conditionalFormatting xmlns:xm="http://schemas.microsoft.com/office/excel/2006/main">
          <x14:cfRule type="expression" priority="324" id="{7E954578-3286-4092-B945-3003AB1611B0}">
            <xm:f>'（別紙１）省力化計算シート'!$I$20=""</xm:f>
            <x14:dxf>
              <font>
                <color theme="0"/>
              </font>
              <border>
                <left/>
                <right/>
                <top/>
                <bottom/>
                <vertical/>
                <horizontal/>
              </border>
            </x14:dxf>
          </x14:cfRule>
          <x14:cfRule type="expression" priority="325" id="{F3C364B5-C2D8-41EB-85FA-EA97DDB60957}">
            <xm:f>AND('（別紙１）省力化計算シート'!$I$20&lt;&gt;"",'（別紙１）省力化計算シート'!$I$21="")</xm:f>
            <x14:dxf>
              <font>
                <color theme="0"/>
              </font>
              <border>
                <left style="thin">
                  <color auto="1"/>
                </left>
                <right/>
                <top/>
                <bottom/>
                <vertical/>
                <horizontal/>
              </border>
            </x14:dxf>
          </x14:cfRule>
          <x14:cfRule type="expression" priority="326" id="{BECC659B-E769-4116-9B2D-D719FC3C826A}">
            <xm:f>AND('（別紙１）省力化計算シート'!$I$20="",'（別紙１）省力化計算シート'!$I$21&lt;&gt;"")</xm:f>
            <x14:dxf>
              <font>
                <color theme="0"/>
              </font>
              <border>
                <left/>
                <right/>
                <top/>
                <bottom/>
                <vertical/>
                <horizontal/>
              </border>
            </x14:dxf>
          </x14:cfRule>
          <xm:sqref>U59:U64</xm:sqref>
        </x14:conditionalFormatting>
        <x14:conditionalFormatting xmlns:xm="http://schemas.microsoft.com/office/excel/2006/main">
          <x14:cfRule type="expression" priority="252" id="{B58172D3-C530-4406-8B69-5C103A609EE5}">
            <xm:f>AND('（別紙１）省力化計算シート'!$I$25&lt;&gt;"",'（別紙１）省力化計算シート'!$I$26="")</xm:f>
            <x14:dxf>
              <font>
                <color theme="0"/>
              </font>
              <border>
                <left style="thin">
                  <color auto="1"/>
                </left>
                <right/>
                <top/>
                <bottom/>
                <vertical/>
                <horizontal/>
              </border>
            </x14:dxf>
          </x14:cfRule>
          <x14:cfRule type="expression" priority="253" id="{BAB3D475-D223-4E47-B606-26483FC45CB1}">
            <xm:f>AND('（別紙１）省力化計算シート'!$I$25="",'（別紙１）省力化計算シート'!$I$26&lt;&gt;"")</xm:f>
            <x14:dxf>
              <font>
                <color theme="0"/>
              </font>
              <border>
                <left/>
                <right/>
                <top/>
                <bottom/>
                <vertical/>
                <horizontal/>
              </border>
            </x14:dxf>
          </x14:cfRule>
          <x14:cfRule type="expression" priority="251" id="{43CFD0E5-17A6-42E6-BF34-07F3A0651543}">
            <xm:f>'（別紙１）省力化計算シート'!$I$25=""</xm:f>
            <x14:dxf>
              <font>
                <color theme="0"/>
              </font>
              <border>
                <left/>
                <right/>
                <top/>
                <bottom/>
                <vertical/>
                <horizontal/>
              </border>
            </x14:dxf>
          </x14:cfRule>
          <xm:sqref>U66:U71</xm:sqref>
        </x14:conditionalFormatting>
        <x14:conditionalFormatting xmlns:xm="http://schemas.microsoft.com/office/excel/2006/main">
          <x14:cfRule type="expression" priority="106" id="{0440F71F-A4BC-49DC-A23D-C89D914C62DB}">
            <xm:f>'（別紙１）省力化計算シート'!$I$30=""</xm:f>
            <x14:dxf>
              <font>
                <color theme="0"/>
              </font>
              <border>
                <left/>
                <right/>
                <top/>
                <bottom/>
                <vertical/>
                <horizontal/>
              </border>
            </x14:dxf>
          </x14:cfRule>
          <x14:cfRule type="expression" priority="107" id="{12E1EBF4-799F-4D15-A72E-3BE87EFAF061}">
            <xm:f>AND('（別紙１）省力化計算シート'!$I$30&lt;&gt;"",'（別紙１）省力化計算シート'!$I$31="")</xm:f>
            <x14:dxf>
              <font>
                <color theme="0"/>
              </font>
              <border>
                <left style="thin">
                  <color auto="1"/>
                </left>
                <right/>
                <top/>
                <bottom/>
                <vertical/>
                <horizontal/>
              </border>
            </x14:dxf>
          </x14:cfRule>
          <x14:cfRule type="expression" priority="108" id="{EED07218-0910-4CD2-8A74-E51C93103F1F}">
            <xm:f>AND('（別紙１）省力化計算シート'!$I$30="",'（別紙１）省力化計算シート'!$I$31&lt;&gt;"")</xm:f>
            <x14:dxf>
              <font>
                <color theme="0"/>
              </font>
              <border>
                <left/>
                <right/>
                <top/>
                <bottom/>
                <vertical/>
                <horizontal/>
              </border>
            </x14:dxf>
          </x14:cfRule>
          <xm:sqref>U73:U78</xm:sqref>
        </x14:conditionalFormatting>
        <x14:conditionalFormatting xmlns:xm="http://schemas.microsoft.com/office/excel/2006/main">
          <x14:cfRule type="expression" priority="70" id="{7C9FB02C-4B3D-46DF-A397-553293D4960A}">
            <xm:f>'（別紙１）省力化計算シート'!$I$35=""</xm:f>
            <x14:dxf>
              <font>
                <color theme="0"/>
              </font>
              <border>
                <left/>
                <right/>
                <top/>
                <bottom/>
                <vertical/>
                <horizontal/>
              </border>
            </x14:dxf>
          </x14:cfRule>
          <x14:cfRule type="expression" priority="71" id="{B4C8DA47-369B-453C-A6B3-764B5488223B}">
            <xm:f>AND('（別紙１）省力化計算シート'!$I$35&lt;&gt;"",'（別紙１）省力化計算シート'!$I$36="")</xm:f>
            <x14:dxf>
              <font>
                <color theme="0"/>
              </font>
              <border>
                <left style="thin">
                  <color auto="1"/>
                </left>
                <right/>
                <top/>
                <bottom/>
                <vertical/>
                <horizontal/>
              </border>
            </x14:dxf>
          </x14:cfRule>
          <x14:cfRule type="expression" priority="72" id="{3FD7E729-8A5C-463A-933E-D8BDDA4BE16E}">
            <xm:f>AND('（別紙１）省力化計算シート'!$I$35="",'（別紙１）省力化計算シート'!$I$36&lt;&gt;"")</xm:f>
            <x14:dxf>
              <font>
                <color theme="0"/>
              </font>
              <border>
                <left/>
                <right/>
                <top/>
                <bottom/>
                <vertical/>
                <horizontal/>
              </border>
            </x14:dxf>
          </x14:cfRule>
          <xm:sqref>U80:U85</xm:sqref>
        </x14:conditionalFormatting>
        <x14:conditionalFormatting xmlns:xm="http://schemas.microsoft.com/office/excel/2006/main">
          <x14:cfRule type="expression" priority="34" id="{3CBF4FC6-386B-49B9-9375-3B84088B78E7}">
            <xm:f>'（別紙１）省力化計算シート'!$I$40=""</xm:f>
            <x14:dxf>
              <font>
                <color theme="0"/>
              </font>
              <border>
                <left/>
                <right/>
                <top/>
                <bottom/>
                <vertical/>
                <horizontal/>
              </border>
            </x14:dxf>
          </x14:cfRule>
          <xm:sqref>U87:U92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AF4-C0CD-47D3-931D-294E3BB8BD06}">
  <sheetPr>
    <tabColor rgb="FF92D050"/>
  </sheetPr>
  <dimension ref="A1:O19"/>
  <sheetViews>
    <sheetView zoomScale="80" zoomScaleNormal="80" zoomScaleSheetLayoutView="85" workbookViewId="0">
      <selection activeCell="K4" sqref="K4"/>
    </sheetView>
  </sheetViews>
  <sheetFormatPr defaultColWidth="8.58203125" defaultRowHeight="18" x14ac:dyDescent="0.55000000000000004"/>
  <cols>
    <col min="1" max="1" width="2.58203125" style="107" customWidth="1"/>
    <col min="2" max="2" width="15.08203125" style="107" customWidth="1"/>
    <col min="3" max="3" width="13.08203125" style="107" customWidth="1"/>
    <col min="4" max="4" width="3.58203125" style="107" customWidth="1"/>
    <col min="5" max="5" width="3.58203125" style="107" bestFit="1" customWidth="1"/>
    <col min="6" max="6" width="12.5" style="107" customWidth="1"/>
    <col min="7" max="7" width="5" style="107" customWidth="1"/>
    <col min="8" max="8" width="16.08203125" style="107" customWidth="1"/>
    <col min="9" max="9" width="3.58203125" style="107" bestFit="1" customWidth="1"/>
    <col min="10" max="10" width="16.08203125" style="107" customWidth="1"/>
    <col min="11" max="11" width="3.58203125" style="107" customWidth="1"/>
    <col min="12" max="12" width="16.08203125" style="107" customWidth="1"/>
    <col min="13" max="13" width="12.33203125" style="107" customWidth="1"/>
    <col min="14" max="14" width="11.83203125" style="107" customWidth="1"/>
    <col min="15" max="15" width="8.58203125" style="107" hidden="1" customWidth="1"/>
    <col min="16" max="16384" width="8.58203125" style="107"/>
  </cols>
  <sheetData>
    <row r="1" spans="1:15" x14ac:dyDescent="0.55000000000000004">
      <c r="A1" s="106"/>
      <c r="B1" s="1" t="s">
        <v>68</v>
      </c>
      <c r="C1" s="1"/>
      <c r="D1" s="1"/>
      <c r="E1" s="1"/>
      <c r="F1" s="1"/>
      <c r="G1" s="1"/>
      <c r="H1" s="1"/>
      <c r="I1" s="1"/>
      <c r="J1" s="1"/>
      <c r="K1" s="1"/>
      <c r="L1" s="1"/>
      <c r="M1" s="1"/>
    </row>
    <row r="2" spans="1:15" ht="7.5" customHeight="1" thickBot="1" x14ac:dyDescent="0.6">
      <c r="D2" s="108"/>
      <c r="H2" s="108"/>
    </row>
    <row r="3" spans="1:15" ht="20.5" thickBot="1" x14ac:dyDescent="0.6">
      <c r="B3" s="109" t="s">
        <v>41</v>
      </c>
      <c r="C3" s="110" t="str">
        <f>IF(AND(O4=FALSE,OR(C6="",H6="",J6="",L6="")),"",IF(AND(O4=TRUE,OR(C6="",L6="")),"",IF(C6/(F6*H6*J6+L6)&lt;=0,"",C6/(F6*H6*J6+L6))))</f>
        <v/>
      </c>
      <c r="D3" s="111" t="s">
        <v>42</v>
      </c>
      <c r="E3" s="112"/>
      <c r="F3" s="113"/>
      <c r="G3" s="111"/>
      <c r="H3" s="111"/>
      <c r="J3" s="114"/>
      <c r="K3" s="115"/>
      <c r="L3" s="115"/>
      <c r="M3" s="115"/>
      <c r="N3" s="112"/>
      <c r="O3" s="107" t="s">
        <v>133</v>
      </c>
    </row>
    <row r="4" spans="1:15" x14ac:dyDescent="0.55000000000000004">
      <c r="F4" s="261"/>
      <c r="G4" s="261"/>
      <c r="H4" s="261"/>
      <c r="I4" s="261"/>
      <c r="J4" s="261"/>
      <c r="O4" s="262" t="b">
        <v>0</v>
      </c>
    </row>
    <row r="5" spans="1:15" ht="18.5" thickBot="1" x14ac:dyDescent="0.6">
      <c r="C5" s="112" t="s">
        <v>43</v>
      </c>
      <c r="F5" s="112" t="s">
        <v>44</v>
      </c>
      <c r="G5" s="112"/>
      <c r="H5" s="112" t="s">
        <v>45</v>
      </c>
      <c r="J5" s="112" t="s">
        <v>46</v>
      </c>
      <c r="L5" s="112" t="s">
        <v>74</v>
      </c>
      <c r="O5" s="121" t="str">
        <f>IF($O$4=TRUE,"※新規事業の場合、削減工数（時間）は0と見なします。","※ 省力化計算シートより自動入力されます。")</f>
        <v>※ 省力化計算シートより自動入力されます。</v>
      </c>
    </row>
    <row r="6" spans="1:15" ht="18.5" thickBot="1" x14ac:dyDescent="0.6">
      <c r="B6" s="116"/>
      <c r="C6" s="117"/>
      <c r="D6" s="118" t="s">
        <v>47</v>
      </c>
      <c r="E6" s="112" t="s">
        <v>48</v>
      </c>
      <c r="F6" s="119">
        <f>IF($O$4=TRUE,0,'（別紙１）省力化計算シート'!D3-'（別紙１）省力化計算シート'!J3)</f>
        <v>0</v>
      </c>
      <c r="G6" s="112" t="s">
        <v>49</v>
      </c>
      <c r="H6" s="117"/>
      <c r="I6" s="112" t="s">
        <v>49</v>
      </c>
      <c r="J6" s="120"/>
      <c r="K6" s="112" t="s">
        <v>50</v>
      </c>
      <c r="L6" s="120"/>
      <c r="M6" s="107" t="s">
        <v>51</v>
      </c>
    </row>
    <row r="7" spans="1:15" ht="35.15" customHeight="1" x14ac:dyDescent="0.55000000000000004">
      <c r="F7" s="121"/>
      <c r="J7" s="122"/>
    </row>
    <row r="8" spans="1:15" ht="35.15" customHeight="1" x14ac:dyDescent="0.55000000000000004">
      <c r="B8" s="123"/>
      <c r="K8" s="113"/>
      <c r="L8" s="113"/>
      <c r="M8" s="116"/>
    </row>
    <row r="9" spans="1:15" ht="35.15" customHeight="1" x14ac:dyDescent="0.55000000000000004"/>
    <row r="10" spans="1:15" ht="35.15" customHeight="1" x14ac:dyDescent="0.55000000000000004"/>
    <row r="11" spans="1:15" ht="35.15" customHeight="1" x14ac:dyDescent="0.55000000000000004"/>
    <row r="12" spans="1:15" x14ac:dyDescent="0.55000000000000004">
      <c r="C12" s="107" t="s">
        <v>52</v>
      </c>
    </row>
    <row r="13" spans="1:15" ht="18" customHeight="1" x14ac:dyDescent="0.55000000000000004">
      <c r="C13" s="362" t="s">
        <v>72</v>
      </c>
      <c r="D13" s="363"/>
      <c r="E13" s="363"/>
      <c r="F13" s="363"/>
      <c r="G13" s="363"/>
      <c r="H13" s="363"/>
      <c r="I13" s="363"/>
      <c r="J13" s="363"/>
      <c r="K13" s="363"/>
      <c r="L13" s="363"/>
      <c r="M13" s="364"/>
    </row>
    <row r="14" spans="1:15" ht="18" customHeight="1" x14ac:dyDescent="0.55000000000000004">
      <c r="C14" s="365"/>
      <c r="D14" s="366"/>
      <c r="E14" s="366"/>
      <c r="F14" s="366"/>
      <c r="G14" s="366"/>
      <c r="H14" s="366"/>
      <c r="I14" s="366"/>
      <c r="J14" s="366"/>
      <c r="K14" s="366"/>
      <c r="L14" s="366"/>
      <c r="M14" s="367"/>
    </row>
    <row r="15" spans="1:15" ht="18" customHeight="1" x14ac:dyDescent="0.55000000000000004">
      <c r="C15" s="365"/>
      <c r="D15" s="366"/>
      <c r="E15" s="366"/>
      <c r="F15" s="366"/>
      <c r="G15" s="366"/>
      <c r="H15" s="366"/>
      <c r="I15" s="366"/>
      <c r="J15" s="366"/>
      <c r="K15" s="366"/>
      <c r="L15" s="366"/>
      <c r="M15" s="367"/>
    </row>
    <row r="16" spans="1:15" ht="18" customHeight="1" x14ac:dyDescent="0.55000000000000004">
      <c r="C16" s="365"/>
      <c r="D16" s="366"/>
      <c r="E16" s="366"/>
      <c r="F16" s="366"/>
      <c r="G16" s="366"/>
      <c r="H16" s="366"/>
      <c r="I16" s="366"/>
      <c r="J16" s="366"/>
      <c r="K16" s="366"/>
      <c r="L16" s="366"/>
      <c r="M16" s="367"/>
    </row>
    <row r="17" spans="3:13" ht="18" customHeight="1" x14ac:dyDescent="0.55000000000000004">
      <c r="C17" s="365"/>
      <c r="D17" s="366"/>
      <c r="E17" s="366"/>
      <c r="F17" s="366"/>
      <c r="G17" s="366"/>
      <c r="H17" s="366"/>
      <c r="I17" s="366"/>
      <c r="J17" s="366"/>
      <c r="K17" s="366"/>
      <c r="L17" s="366"/>
      <c r="M17" s="367"/>
    </row>
    <row r="18" spans="3:13" ht="18" customHeight="1" x14ac:dyDescent="0.55000000000000004">
      <c r="C18" s="365"/>
      <c r="D18" s="366"/>
      <c r="E18" s="366"/>
      <c r="F18" s="366"/>
      <c r="G18" s="366"/>
      <c r="H18" s="366"/>
      <c r="I18" s="366"/>
      <c r="J18" s="366"/>
      <c r="K18" s="366"/>
      <c r="L18" s="366"/>
      <c r="M18" s="367"/>
    </row>
    <row r="19" spans="3:13" ht="18" customHeight="1" x14ac:dyDescent="0.55000000000000004">
      <c r="C19" s="368"/>
      <c r="D19" s="369"/>
      <c r="E19" s="369"/>
      <c r="F19" s="369"/>
      <c r="G19" s="369"/>
      <c r="H19" s="369"/>
      <c r="I19" s="369"/>
      <c r="J19" s="369"/>
      <c r="K19" s="369"/>
      <c r="L19" s="369"/>
      <c r="M19" s="370"/>
    </row>
  </sheetData>
  <sheetProtection algorithmName="SHA-512" hashValue="7ctY24T3SL1CBnAdSbIH054ZqgmLGcFyrnLiasMj/jrazUie6YSQ2+g4RqWz113PnzbJXOhJnOSr4++ncMX4xg==" saltValue="JoCeM8c6h8Aa7ZvEgbBTYw==" spinCount="100000" sheet="1" objects="1" scenarios="1"/>
  <mergeCells count="1">
    <mergeCell ref="C13:M19"/>
  </mergeCells>
  <phoneticPr fontId="1"/>
  <conditionalFormatting sqref="F6 H6 J6">
    <cfRule type="expression" dxfId="0" priority="1">
      <formula>$O$4=TRUE</formula>
    </cfRule>
  </conditionalFormatting>
  <dataValidations count="2">
    <dataValidation type="whole" operator="greaterThanOrEqual" allowBlank="1" showInputMessage="1" showErrorMessage="1" sqref="C6 J6 L6" xr:uid="{6A20118A-F4F3-42BF-8EF5-DC0D22128C0A}">
      <formula1>1</formula1>
    </dataValidation>
    <dataValidation type="whole" allowBlank="1" showInputMessage="1" showErrorMessage="1" sqref="H6" xr:uid="{78867248-5287-46D8-BF91-4D899A491DA8}">
      <formula1>1</formula1>
      <formula2>365</formula2>
    </dataValidation>
  </dataValidation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新規事業の事業計画">
                <anchor moveWithCells="1">
                  <from>
                    <xdr:col>5</xdr:col>
                    <xdr:colOff>63500</xdr:colOff>
                    <xdr:row>2</xdr:row>
                    <xdr:rowOff>254000</xdr:rowOff>
                  </from>
                  <to>
                    <xdr:col>7</xdr:col>
                    <xdr:colOff>152400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436C-0841-4A2B-96DD-C8A944C2C5A7}">
  <sheetPr>
    <tabColor rgb="FF92D050"/>
  </sheetPr>
  <dimension ref="B1:N77"/>
  <sheetViews>
    <sheetView showGridLines="0" topLeftCell="A9" zoomScale="70" zoomScaleNormal="70" zoomScaleSheetLayoutView="85" workbookViewId="0">
      <selection activeCell="I43" sqref="I43:I44"/>
    </sheetView>
  </sheetViews>
  <sheetFormatPr defaultColWidth="8.58203125" defaultRowHeight="13" x14ac:dyDescent="0.55000000000000004"/>
  <cols>
    <col min="1" max="1" width="3.5" style="151" customWidth="1"/>
    <col min="2" max="2" width="18.08203125" style="151" customWidth="1"/>
    <col min="3" max="3" width="28.83203125" style="151" customWidth="1"/>
    <col min="4" max="4" width="4.9140625" style="151" hidden="1" customWidth="1"/>
    <col min="5" max="5" width="15.08203125" style="151" customWidth="1"/>
    <col min="6" max="6" width="9.08203125" style="151" customWidth="1"/>
    <col min="7" max="7" width="15.33203125" style="151" customWidth="1"/>
    <col min="8" max="8" width="16.58203125" style="151" customWidth="1"/>
    <col min="9" max="9" width="15.5" style="151" customWidth="1"/>
    <col min="10" max="10" width="16.58203125" style="151" customWidth="1"/>
    <col min="11" max="11" width="14.58203125" style="151" customWidth="1"/>
    <col min="12" max="12" width="3" style="151" customWidth="1"/>
    <col min="13" max="14" width="5.1640625" style="151" customWidth="1"/>
    <col min="15" max="16384" width="8.58203125" style="151"/>
  </cols>
  <sheetData>
    <row r="1" spans="2:14" ht="16" x14ac:dyDescent="0.55000000000000004">
      <c r="B1" s="282" t="s">
        <v>53</v>
      </c>
      <c r="C1" s="283"/>
      <c r="D1" s="283"/>
      <c r="E1" s="283"/>
      <c r="F1" s="283"/>
      <c r="G1" s="284"/>
      <c r="H1" s="283"/>
      <c r="I1" s="283"/>
      <c r="J1" s="283"/>
      <c r="K1" s="285"/>
    </row>
    <row r="2" spans="2:14" ht="14" x14ac:dyDescent="0.55000000000000004">
      <c r="B2" s="286" t="s">
        <v>54</v>
      </c>
      <c r="C2" s="287"/>
      <c r="D2" s="287"/>
      <c r="E2" s="287"/>
      <c r="F2" s="287"/>
      <c r="G2" s="288"/>
      <c r="H2" s="287"/>
      <c r="I2" s="287"/>
      <c r="J2" s="287"/>
      <c r="K2" s="289"/>
      <c r="N2" s="290" t="s">
        <v>142</v>
      </c>
    </row>
    <row r="3" spans="2:14" ht="14" x14ac:dyDescent="0.55000000000000004">
      <c r="B3" s="286" t="s">
        <v>85</v>
      </c>
      <c r="C3" s="287"/>
      <c r="D3" s="287"/>
      <c r="E3" s="287"/>
      <c r="F3" s="287"/>
      <c r="G3" s="287"/>
      <c r="H3" s="287"/>
      <c r="I3" s="287"/>
      <c r="J3" s="287"/>
      <c r="K3" s="289"/>
    </row>
    <row r="4" spans="2:14" ht="14" x14ac:dyDescent="0.55000000000000004">
      <c r="B4" s="286" t="s">
        <v>143</v>
      </c>
      <c r="C4" s="287"/>
      <c r="D4" s="287"/>
      <c r="E4" s="287"/>
      <c r="F4" s="287"/>
      <c r="G4" s="287"/>
      <c r="H4" s="287"/>
      <c r="I4" s="287"/>
      <c r="J4" s="287"/>
      <c r="K4" s="289"/>
    </row>
    <row r="5" spans="2:14" ht="14" x14ac:dyDescent="0.55000000000000004">
      <c r="B5" s="286" t="s">
        <v>144</v>
      </c>
      <c r="C5" s="287"/>
      <c r="D5" s="287"/>
      <c r="E5" s="287"/>
      <c r="F5" s="287"/>
      <c r="G5" s="287"/>
      <c r="H5" s="287"/>
      <c r="I5" s="287"/>
      <c r="J5" s="287"/>
      <c r="K5" s="289"/>
    </row>
    <row r="6" spans="2:14" ht="14" x14ac:dyDescent="0.55000000000000004">
      <c r="B6" s="291" t="s">
        <v>86</v>
      </c>
      <c r="C6" s="287"/>
      <c r="D6" s="287"/>
      <c r="E6" s="287"/>
      <c r="F6" s="287"/>
      <c r="G6" s="287"/>
      <c r="H6" s="287"/>
      <c r="I6" s="287"/>
      <c r="J6" s="287"/>
      <c r="K6" s="289"/>
    </row>
    <row r="7" spans="2:14" ht="14" x14ac:dyDescent="0.55000000000000004">
      <c r="B7" s="291" t="s">
        <v>87</v>
      </c>
      <c r="C7" s="287"/>
      <c r="D7" s="287"/>
      <c r="E7" s="287"/>
      <c r="F7" s="287"/>
      <c r="G7" s="287"/>
      <c r="H7" s="287"/>
      <c r="I7" s="287"/>
      <c r="J7" s="287"/>
      <c r="K7" s="289"/>
    </row>
    <row r="8" spans="2:14" ht="14" x14ac:dyDescent="0.55000000000000004">
      <c r="B8" s="286" t="s">
        <v>145</v>
      </c>
      <c r="C8" s="287"/>
      <c r="D8" s="287"/>
      <c r="E8" s="287"/>
      <c r="F8" s="287"/>
      <c r="G8" s="287"/>
      <c r="H8" s="287"/>
      <c r="I8" s="287"/>
      <c r="J8" s="287"/>
      <c r="K8" s="289"/>
    </row>
    <row r="9" spans="2:14" ht="14" x14ac:dyDescent="0.55000000000000004">
      <c r="B9" s="292" t="s">
        <v>88</v>
      </c>
      <c r="C9" s="287"/>
      <c r="D9" s="287"/>
      <c r="E9" s="287"/>
      <c r="F9" s="287"/>
      <c r="G9" s="287"/>
      <c r="H9" s="287"/>
      <c r="I9" s="287"/>
      <c r="J9" s="287"/>
      <c r="K9" s="289"/>
    </row>
    <row r="10" spans="2:14" ht="14" x14ac:dyDescent="0.55000000000000004">
      <c r="B10" s="292" t="s">
        <v>55</v>
      </c>
      <c r="C10" s="287"/>
      <c r="D10" s="287"/>
      <c r="E10" s="287"/>
      <c r="F10" s="287"/>
      <c r="G10" s="287"/>
      <c r="H10" s="287"/>
      <c r="I10" s="287"/>
      <c r="J10" s="287"/>
      <c r="K10" s="289"/>
    </row>
    <row r="11" spans="2:14" ht="14.5" thickBot="1" x14ac:dyDescent="0.6">
      <c r="B11" s="293" t="s">
        <v>56</v>
      </c>
      <c r="C11" s="294"/>
      <c r="D11" s="294"/>
      <c r="E11" s="294"/>
      <c r="F11" s="294"/>
      <c r="G11" s="294"/>
      <c r="H11" s="294"/>
      <c r="I11" s="294"/>
      <c r="J11" s="294"/>
      <c r="K11" s="295"/>
    </row>
    <row r="12" spans="2:14" ht="8" customHeight="1" x14ac:dyDescent="0.55000000000000004">
      <c r="B12" s="152"/>
    </row>
    <row r="13" spans="2:14" ht="14" x14ac:dyDescent="0.55000000000000004">
      <c r="B13" s="152"/>
      <c r="E13" s="153"/>
      <c r="F13" s="151" t="s">
        <v>89</v>
      </c>
    </row>
    <row r="14" spans="2:14" ht="6" customHeight="1" x14ac:dyDescent="0.55000000000000004">
      <c r="B14" s="152"/>
    </row>
    <row r="15" spans="2:14" ht="14" x14ac:dyDescent="0.55000000000000004">
      <c r="B15" s="152"/>
      <c r="E15" s="154" t="s">
        <v>90</v>
      </c>
      <c r="F15" s="151" t="s">
        <v>91</v>
      </c>
    </row>
    <row r="16" spans="2:14" ht="10" customHeight="1" x14ac:dyDescent="0.55000000000000004">
      <c r="B16" s="152"/>
    </row>
    <row r="17" spans="2:11" ht="14" x14ac:dyDescent="0.55000000000000004">
      <c r="B17" s="152"/>
      <c r="E17" s="155" t="s">
        <v>92</v>
      </c>
      <c r="F17" s="151" t="s">
        <v>93</v>
      </c>
      <c r="H17" s="156" t="s">
        <v>94</v>
      </c>
      <c r="I17" s="151" t="s">
        <v>110</v>
      </c>
    </row>
    <row r="18" spans="2:11" ht="7.5" customHeight="1" x14ac:dyDescent="0.55000000000000004">
      <c r="B18" s="152"/>
    </row>
    <row r="19" spans="2:11" x14ac:dyDescent="0.55000000000000004">
      <c r="E19" s="157" t="s">
        <v>95</v>
      </c>
      <c r="F19" s="151" t="s">
        <v>96</v>
      </c>
      <c r="I19" s="158" t="s">
        <v>111</v>
      </c>
    </row>
    <row r="22" spans="2:11" ht="14" x14ac:dyDescent="0.55000000000000004">
      <c r="B22" s="374" t="s">
        <v>97</v>
      </c>
      <c r="C22" s="374"/>
      <c r="D22" s="374"/>
    </row>
    <row r="23" spans="2:11" ht="13.5" thickBot="1" x14ac:dyDescent="0.6">
      <c r="B23" s="159"/>
      <c r="C23" s="159"/>
      <c r="D23" s="159"/>
    </row>
    <row r="24" spans="2:11" ht="21.65" customHeight="1" x14ac:dyDescent="0.55000000000000004">
      <c r="B24" s="375"/>
      <c r="C24" s="376"/>
      <c r="D24" s="377"/>
      <c r="E24" s="296" t="s">
        <v>146</v>
      </c>
      <c r="F24" s="384"/>
      <c r="G24" s="297">
        <v>1</v>
      </c>
      <c r="H24" s="298">
        <v>2</v>
      </c>
      <c r="I24" s="297">
        <v>3</v>
      </c>
      <c r="J24" s="297">
        <v>4</v>
      </c>
      <c r="K24" s="297">
        <v>5</v>
      </c>
    </row>
    <row r="25" spans="2:11" ht="18" customHeight="1" x14ac:dyDescent="0.55000000000000004">
      <c r="B25" s="378"/>
      <c r="C25" s="379"/>
      <c r="D25" s="380"/>
      <c r="E25" s="299" t="s">
        <v>147</v>
      </c>
      <c r="F25" s="385"/>
      <c r="G25" s="160" t="s">
        <v>57</v>
      </c>
      <c r="H25" s="161" t="s">
        <v>57</v>
      </c>
      <c r="I25" s="160" t="s">
        <v>57</v>
      </c>
      <c r="J25" s="160" t="s">
        <v>57</v>
      </c>
      <c r="K25" s="160" t="s">
        <v>57</v>
      </c>
    </row>
    <row r="26" spans="2:11" ht="18" customHeight="1" x14ac:dyDescent="0.55000000000000004">
      <c r="B26" s="378"/>
      <c r="C26" s="379"/>
      <c r="D26" s="380"/>
      <c r="E26" s="300" t="s">
        <v>148</v>
      </c>
      <c r="F26" s="385"/>
      <c r="G26" s="301" t="s">
        <v>148</v>
      </c>
      <c r="H26" s="301" t="s">
        <v>148</v>
      </c>
      <c r="I26" s="301" t="s">
        <v>148</v>
      </c>
      <c r="J26" s="301" t="s">
        <v>148</v>
      </c>
      <c r="K26" s="301" t="s">
        <v>148</v>
      </c>
    </row>
    <row r="27" spans="2:11" ht="18.5" customHeight="1" thickBot="1" x14ac:dyDescent="0.6">
      <c r="B27" s="381"/>
      <c r="C27" s="382"/>
      <c r="D27" s="383"/>
      <c r="E27" s="267"/>
      <c r="F27" s="386"/>
      <c r="G27" s="162"/>
      <c r="H27" s="163"/>
      <c r="I27" s="164"/>
      <c r="J27" s="164"/>
      <c r="K27" s="164"/>
    </row>
    <row r="28" spans="2:11" ht="20.149999999999999" customHeight="1" x14ac:dyDescent="0.55000000000000004">
      <c r="B28" s="387" t="s">
        <v>98</v>
      </c>
      <c r="C28" s="388"/>
      <c r="D28" s="165"/>
      <c r="E28" s="136">
        <v>100000000</v>
      </c>
      <c r="F28" s="231"/>
      <c r="G28" s="137">
        <v>103000000</v>
      </c>
      <c r="H28" s="136">
        <v>109000000</v>
      </c>
      <c r="I28" s="136">
        <v>116000000</v>
      </c>
      <c r="J28" s="136">
        <v>123000000</v>
      </c>
      <c r="K28" s="137">
        <v>130000000</v>
      </c>
    </row>
    <row r="29" spans="2:11" ht="20.149999999999999" customHeight="1" x14ac:dyDescent="0.55000000000000004">
      <c r="B29" s="389" t="s">
        <v>99</v>
      </c>
      <c r="C29" s="390"/>
      <c r="D29" s="166"/>
      <c r="E29" s="138">
        <v>30000000</v>
      </c>
      <c r="F29" s="230"/>
      <c r="G29" s="138">
        <v>30000000</v>
      </c>
      <c r="H29" s="138">
        <v>33000000</v>
      </c>
      <c r="I29" s="138">
        <v>35000000</v>
      </c>
      <c r="J29" s="138">
        <v>37000000</v>
      </c>
      <c r="K29" s="138">
        <v>39000000</v>
      </c>
    </row>
    <row r="30" spans="2:11" ht="20.149999999999999" customHeight="1" x14ac:dyDescent="0.55000000000000004">
      <c r="B30" s="391" t="s">
        <v>100</v>
      </c>
      <c r="C30" s="392"/>
      <c r="D30" s="205"/>
      <c r="E30" s="232">
        <f>E28-E29</f>
        <v>70000000</v>
      </c>
      <c r="F30" s="228"/>
      <c r="G30" s="238">
        <f>G28-G29</f>
        <v>73000000</v>
      </c>
      <c r="H30" s="238">
        <f>H28-H29</f>
        <v>76000000</v>
      </c>
      <c r="I30" s="238">
        <f>I28-I29</f>
        <v>81000000</v>
      </c>
      <c r="J30" s="238">
        <f>J28-J29</f>
        <v>86000000</v>
      </c>
      <c r="K30" s="238">
        <f>K28-K29</f>
        <v>91000000</v>
      </c>
    </row>
    <row r="31" spans="2:11" ht="20.149999999999999" customHeight="1" thickBot="1" x14ac:dyDescent="0.6">
      <c r="B31" s="391" t="s">
        <v>152</v>
      </c>
      <c r="C31" s="392"/>
      <c r="D31" s="205"/>
      <c r="E31" s="138">
        <v>60000000</v>
      </c>
      <c r="F31" s="230"/>
      <c r="G31" s="139">
        <f>$E$31+G36+(G42-$E$42)</f>
        <v>62000000</v>
      </c>
      <c r="H31" s="139">
        <f>$E$31+H36+(H42-$E$42)</f>
        <v>63000000</v>
      </c>
      <c r="I31" s="139">
        <f>$E$31+I36+(I42-$E$42)</f>
        <v>65000000</v>
      </c>
      <c r="J31" s="139">
        <f>$E$31+J36+(J42-$E$42)</f>
        <v>66000000</v>
      </c>
      <c r="K31" s="139">
        <f>$E$31+K36+(K42-$E$42)</f>
        <v>67000000</v>
      </c>
    </row>
    <row r="32" spans="2:11" ht="24" customHeight="1" thickBot="1" x14ac:dyDescent="0.6">
      <c r="B32" s="393" t="s">
        <v>58</v>
      </c>
      <c r="C32" s="394"/>
      <c r="D32" s="167"/>
      <c r="E32" s="233">
        <f>E30-E31</f>
        <v>10000000</v>
      </c>
      <c r="F32" s="229"/>
      <c r="G32" s="239">
        <f>G30-G31</f>
        <v>11000000</v>
      </c>
      <c r="H32" s="239">
        <f>H30-H31</f>
        <v>13000000</v>
      </c>
      <c r="I32" s="239">
        <f>I30-I31</f>
        <v>16000000</v>
      </c>
      <c r="J32" s="239">
        <f>J30-J31</f>
        <v>20000000</v>
      </c>
      <c r="K32" s="239">
        <f>K30-K31</f>
        <v>24000000</v>
      </c>
    </row>
    <row r="33" spans="2:11" ht="24" customHeight="1" x14ac:dyDescent="0.55000000000000004">
      <c r="B33" s="395" t="s">
        <v>149</v>
      </c>
      <c r="C33" s="396"/>
      <c r="D33" s="168"/>
      <c r="E33" s="169">
        <v>33000000</v>
      </c>
      <c r="F33" s="227"/>
      <c r="G33" s="169">
        <v>34000000</v>
      </c>
      <c r="H33" s="169">
        <v>35000000</v>
      </c>
      <c r="I33" s="169">
        <v>36000000</v>
      </c>
      <c r="J33" s="169">
        <v>37000000</v>
      </c>
      <c r="K33" s="169">
        <v>38000000</v>
      </c>
    </row>
    <row r="34" spans="2:11" ht="24" customHeight="1" x14ac:dyDescent="0.55000000000000004">
      <c r="B34" s="397" t="s">
        <v>150</v>
      </c>
      <c r="C34" s="398"/>
      <c r="D34" s="170"/>
      <c r="E34" s="234">
        <f>E35+E36</f>
        <v>3000000</v>
      </c>
      <c r="F34" s="228"/>
      <c r="G34" s="240">
        <f>G35+G36</f>
        <v>4000000</v>
      </c>
      <c r="H34" s="240">
        <f>H35+H36</f>
        <v>4000000</v>
      </c>
      <c r="I34" s="240">
        <f>I35+I36</f>
        <v>4000000</v>
      </c>
      <c r="J34" s="240">
        <f>J35+J36</f>
        <v>4000000</v>
      </c>
      <c r="K34" s="240">
        <f>K35+K36</f>
        <v>4000000</v>
      </c>
    </row>
    <row r="35" spans="2:11" ht="24" customHeight="1" x14ac:dyDescent="0.55000000000000004">
      <c r="B35" s="171" t="s">
        <v>101</v>
      </c>
      <c r="C35" s="172"/>
      <c r="D35" s="173"/>
      <c r="E35" s="140">
        <v>3000000</v>
      </c>
      <c r="F35" s="227"/>
      <c r="G35" s="140">
        <v>3000000</v>
      </c>
      <c r="H35" s="140">
        <v>3000000</v>
      </c>
      <c r="I35" s="140">
        <v>3000000</v>
      </c>
      <c r="J35" s="140">
        <v>3000000</v>
      </c>
      <c r="K35" s="140">
        <v>3000000</v>
      </c>
    </row>
    <row r="36" spans="2:11" ht="24" customHeight="1" x14ac:dyDescent="0.55000000000000004">
      <c r="B36" s="174" t="s">
        <v>102</v>
      </c>
      <c r="C36" s="172"/>
      <c r="D36" s="173"/>
      <c r="E36" s="140">
        <v>0</v>
      </c>
      <c r="F36" s="227"/>
      <c r="G36" s="140">
        <v>1000000</v>
      </c>
      <c r="H36" s="140">
        <v>1000000</v>
      </c>
      <c r="I36" s="140">
        <v>1000000</v>
      </c>
      <c r="J36" s="140">
        <v>1000000</v>
      </c>
      <c r="K36" s="140">
        <v>1000000</v>
      </c>
    </row>
    <row r="37" spans="2:11" ht="24" customHeight="1" x14ac:dyDescent="0.55000000000000004">
      <c r="B37" s="399" t="s">
        <v>103</v>
      </c>
      <c r="C37" s="400"/>
      <c r="D37" s="401"/>
      <c r="E37" s="141">
        <f>E32+E33+E34</f>
        <v>46000000</v>
      </c>
      <c r="F37" s="226"/>
      <c r="G37" s="237">
        <f>G32+G33+G34</f>
        <v>49000000</v>
      </c>
      <c r="H37" s="241">
        <f>H32+H33+H34</f>
        <v>52000000</v>
      </c>
      <c r="I37" s="237">
        <f>I32+I33+I34</f>
        <v>56000000</v>
      </c>
      <c r="J37" s="237">
        <f>J32+J33+J34</f>
        <v>61000000</v>
      </c>
      <c r="K37" s="237">
        <f>K32+K33+K34</f>
        <v>66000000</v>
      </c>
    </row>
    <row r="38" spans="2:11" ht="24" customHeight="1" x14ac:dyDescent="0.55000000000000004">
      <c r="B38" s="175" t="s">
        <v>104</v>
      </c>
      <c r="C38" s="206"/>
      <c r="D38" s="207"/>
      <c r="E38" s="176"/>
      <c r="F38" s="223"/>
      <c r="G38" s="242">
        <f>ROUNDDOWN(((G37/$E$37)^(1/G24)-1)*100,2)</f>
        <v>6.52</v>
      </c>
      <c r="H38" s="242">
        <f>ROUNDDOWN(((H37/$E$37)^(1/H24)-1)*100,2)</f>
        <v>6.32</v>
      </c>
      <c r="I38" s="242">
        <f>ROUNDDOWN(((I37/$E$37)^(1/I24)-1)*100,2)</f>
        <v>6.77</v>
      </c>
      <c r="J38" s="242">
        <f>ROUNDDOWN(((J37/$E$37)^(1/J24)-1)*100,2)</f>
        <v>7.31</v>
      </c>
      <c r="K38" s="242">
        <f>ROUNDDOWN(((K37/$E$37)^(1/K24)-1)*100,2)</f>
        <v>7.48</v>
      </c>
    </row>
    <row r="39" spans="2:11" ht="24" customHeight="1" x14ac:dyDescent="0.55000000000000004">
      <c r="B39" s="371" t="s">
        <v>112</v>
      </c>
      <c r="C39" s="372"/>
      <c r="D39" s="373"/>
      <c r="E39" s="235">
        <f>ROUNDUP((E37/(E49+E50)),2)</f>
        <v>7666666.6699999999</v>
      </c>
      <c r="F39" s="225"/>
      <c r="G39" s="235">
        <f>ROUNDUP((G37/(G49+G50)),2)</f>
        <v>8166666.6699999999</v>
      </c>
      <c r="H39" s="243">
        <f>ROUNDUP((H37/(H49+H50)),2)</f>
        <v>8666666.6699999999</v>
      </c>
      <c r="I39" s="235">
        <f>ROUNDUP((I37/(I49+I50)),2)</f>
        <v>9333333.3399999999</v>
      </c>
      <c r="J39" s="235">
        <f>ROUNDUP((J37/(J49+J50)),2)</f>
        <v>10166666.67</v>
      </c>
      <c r="K39" s="235">
        <f>ROUNDUP((K37/(K49+K50)),2)</f>
        <v>11000000</v>
      </c>
    </row>
    <row r="40" spans="2:11" ht="24" customHeight="1" x14ac:dyDescent="0.55000000000000004">
      <c r="B40" s="407" t="s">
        <v>105</v>
      </c>
      <c r="C40" s="408"/>
      <c r="D40" s="409"/>
      <c r="E40" s="177"/>
      <c r="F40" s="224"/>
      <c r="G40" s="244">
        <f>ROUNDUP(($E$37+(ABS($E$37)*1.04^G24-ABS($E$37)))/($E$49+$E$50),0)</f>
        <v>7973334</v>
      </c>
      <c r="H40" s="244">
        <f>ROUNDUP(($E$37+(ABS($E$37)*1.04^H24-ABS($E$37)))/($E$49+$E$50),0)</f>
        <v>8292267</v>
      </c>
      <c r="I40" s="244">
        <f>ROUNDUP(($E$37+(ABS($E$37)*1.04^I24-ABS($E$37)))/($E$49+$E$50),0)</f>
        <v>8623958</v>
      </c>
      <c r="J40" s="244">
        <f>ROUNDUP(($E$37+(ABS($E$37)*1.04^J24-ABS($E$37)))/($E$49+$E$50),0)</f>
        <v>8968916</v>
      </c>
      <c r="K40" s="244">
        <f>ROUNDUP(($E$37+(ABS($E$37)*1.04^K24-ABS($E$37)))/($E$49+$E$50),0)</f>
        <v>9327673</v>
      </c>
    </row>
    <row r="41" spans="2:11" ht="24" customHeight="1" x14ac:dyDescent="0.55000000000000004">
      <c r="B41" s="178" t="s">
        <v>126</v>
      </c>
      <c r="C41" s="203"/>
      <c r="D41" s="204"/>
      <c r="E41" s="176"/>
      <c r="F41" s="223"/>
      <c r="G41" s="242">
        <f>ROUNDDOWN(((G39/$E$39)^(1/G24)-1)*100,2)</f>
        <v>6.52</v>
      </c>
      <c r="H41" s="242">
        <f>ROUNDDOWN(((H39/$E$39)^(1/H24)-1)*100,2)</f>
        <v>6.32</v>
      </c>
      <c r="I41" s="242">
        <f>ROUNDDOWN(((I39/$E$39)^(1/I24)-1)*100,2)</f>
        <v>6.77</v>
      </c>
      <c r="J41" s="242">
        <f>ROUNDDOWN(((J39/$E$39)^(1/J24)-1)*100,2)</f>
        <v>7.31</v>
      </c>
      <c r="K41" s="242">
        <f>ROUNDDOWN(((K39/$E$39)^(1/K24)-1)*100,2)</f>
        <v>7.48</v>
      </c>
    </row>
    <row r="42" spans="2:11" ht="24" customHeight="1" thickBot="1" x14ac:dyDescent="0.6">
      <c r="B42" s="410" t="s">
        <v>130</v>
      </c>
      <c r="C42" s="411"/>
      <c r="D42" s="412"/>
      <c r="E42" s="236">
        <f>E43+E44</f>
        <v>30000000</v>
      </c>
      <c r="F42" s="222"/>
      <c r="G42" s="236">
        <f>G43+G44</f>
        <v>31000000</v>
      </c>
      <c r="H42" s="245">
        <f>H43+H44</f>
        <v>32000000</v>
      </c>
      <c r="I42" s="236">
        <f>I43+I44</f>
        <v>34000000</v>
      </c>
      <c r="J42" s="246">
        <f>J43+J44</f>
        <v>35000000</v>
      </c>
      <c r="K42" s="246">
        <f>K43+K44</f>
        <v>36000000</v>
      </c>
    </row>
    <row r="43" spans="2:11" ht="24" customHeight="1" x14ac:dyDescent="0.55000000000000004">
      <c r="B43" s="413" t="s">
        <v>59</v>
      </c>
      <c r="C43" s="414"/>
      <c r="D43" s="179"/>
      <c r="E43" s="180">
        <v>10000000</v>
      </c>
      <c r="F43" s="221"/>
      <c r="G43" s="180">
        <v>10000000</v>
      </c>
      <c r="H43" s="180">
        <v>10000000</v>
      </c>
      <c r="I43" s="180">
        <v>11000000</v>
      </c>
      <c r="J43" s="180">
        <v>11000000</v>
      </c>
      <c r="K43" s="180">
        <v>11000000</v>
      </c>
    </row>
    <row r="44" spans="2:11" ht="24" customHeight="1" thickBot="1" x14ac:dyDescent="0.6">
      <c r="B44" s="415" t="s">
        <v>60</v>
      </c>
      <c r="C44" s="416"/>
      <c r="D44" s="181"/>
      <c r="E44" s="182">
        <v>20000000</v>
      </c>
      <c r="F44" s="220"/>
      <c r="G44" s="182">
        <v>21000000</v>
      </c>
      <c r="H44" s="182">
        <v>22000000</v>
      </c>
      <c r="I44" s="182">
        <v>23000000</v>
      </c>
      <c r="J44" s="182">
        <v>24000000</v>
      </c>
      <c r="K44" s="182">
        <v>25000000</v>
      </c>
    </row>
    <row r="45" spans="2:11" ht="18.649999999999999" customHeight="1" x14ac:dyDescent="0.55000000000000004">
      <c r="B45" s="417" t="s">
        <v>125</v>
      </c>
      <c r="C45" s="418"/>
      <c r="D45" s="183"/>
      <c r="E45" s="184"/>
      <c r="F45" s="219"/>
      <c r="G45" s="247">
        <f>ROUNDDOWN(((G42/$E$42)^(1/G24)-1)*100,2)</f>
        <v>3.33</v>
      </c>
      <c r="H45" s="248">
        <f>ROUNDDOWN(((H42/$E$42)^(1/H24)-1)*100,2)</f>
        <v>3.27</v>
      </c>
      <c r="I45" s="247">
        <f>ROUNDDOWN(((I42/$E$42)^(1/I24)-1)*100,2)</f>
        <v>4.26</v>
      </c>
      <c r="J45" s="247">
        <f>ROUNDDOWN(((J42/$E$42)^(1/J24)-1)*100,2)</f>
        <v>3.92</v>
      </c>
      <c r="K45" s="249">
        <f>ROUNDDOWN(((K42/$E$42)^(1/K24)-1)*100,2)</f>
        <v>3.71</v>
      </c>
    </row>
    <row r="46" spans="2:11" x14ac:dyDescent="0.55000000000000004">
      <c r="B46" s="419" t="s">
        <v>61</v>
      </c>
      <c r="C46" s="185" t="s">
        <v>62</v>
      </c>
      <c r="D46" s="186">
        <v>0.02</v>
      </c>
      <c r="E46" s="187"/>
      <c r="F46" s="218"/>
      <c r="G46" s="250">
        <f t="shared" ref="G46:K48" si="0">$E$42*(1+$D46)^G$24</f>
        <v>30600000</v>
      </c>
      <c r="H46" s="251">
        <f t="shared" si="0"/>
        <v>31212000</v>
      </c>
      <c r="I46" s="250">
        <f t="shared" si="0"/>
        <v>31836239.999999996</v>
      </c>
      <c r="J46" s="250">
        <f t="shared" si="0"/>
        <v>32472964.800000001</v>
      </c>
      <c r="K46" s="252">
        <f t="shared" si="0"/>
        <v>33122424.096000001</v>
      </c>
    </row>
    <row r="47" spans="2:11" x14ac:dyDescent="0.55000000000000004">
      <c r="B47" s="419"/>
      <c r="C47" s="188" t="s">
        <v>63</v>
      </c>
      <c r="D47" s="189">
        <v>0.04</v>
      </c>
      <c r="E47" s="190"/>
      <c r="F47" s="217"/>
      <c r="G47" s="251">
        <f t="shared" si="0"/>
        <v>31200000</v>
      </c>
      <c r="H47" s="251">
        <f t="shared" si="0"/>
        <v>32448000.000000004</v>
      </c>
      <c r="I47" s="251">
        <f t="shared" si="0"/>
        <v>33745920</v>
      </c>
      <c r="J47" s="251">
        <f t="shared" si="0"/>
        <v>35095756.800000004</v>
      </c>
      <c r="K47" s="253">
        <f t="shared" si="0"/>
        <v>36499587.072000012</v>
      </c>
    </row>
    <row r="48" spans="2:11" ht="13.5" thickBot="1" x14ac:dyDescent="0.6">
      <c r="B48" s="420"/>
      <c r="C48" s="191" t="s">
        <v>64</v>
      </c>
      <c r="D48" s="192">
        <v>0.06</v>
      </c>
      <c r="E48" s="193"/>
      <c r="F48" s="216"/>
      <c r="G48" s="254">
        <f t="shared" si="0"/>
        <v>31800000</v>
      </c>
      <c r="H48" s="254">
        <f t="shared" si="0"/>
        <v>33708000.000000007</v>
      </c>
      <c r="I48" s="254">
        <f t="shared" si="0"/>
        <v>35730480.000000007</v>
      </c>
      <c r="J48" s="254">
        <f t="shared" si="0"/>
        <v>37874308.800000012</v>
      </c>
      <c r="K48" s="255">
        <f t="shared" si="0"/>
        <v>40146767.328000017</v>
      </c>
    </row>
    <row r="49" spans="2:11" ht="28.5" customHeight="1" x14ac:dyDescent="0.55000000000000004">
      <c r="B49" s="402" t="s">
        <v>106</v>
      </c>
      <c r="C49" s="396"/>
      <c r="D49" s="168"/>
      <c r="E49" s="194">
        <v>1</v>
      </c>
      <c r="F49" s="215"/>
      <c r="G49" s="195">
        <v>1</v>
      </c>
      <c r="H49" s="195">
        <v>1</v>
      </c>
      <c r="I49" s="195">
        <v>1</v>
      </c>
      <c r="J49" s="195">
        <v>1</v>
      </c>
      <c r="K49" s="196">
        <v>1</v>
      </c>
    </row>
    <row r="50" spans="2:11" ht="28.5" customHeight="1" thickBot="1" x14ac:dyDescent="0.6">
      <c r="B50" s="403" t="s">
        <v>124</v>
      </c>
      <c r="C50" s="404"/>
      <c r="D50" s="197"/>
      <c r="E50" s="198">
        <v>5</v>
      </c>
      <c r="F50" s="214"/>
      <c r="G50" s="213">
        <v>5</v>
      </c>
      <c r="H50" s="213">
        <v>5</v>
      </c>
      <c r="I50" s="213">
        <v>5</v>
      </c>
      <c r="J50" s="213">
        <v>5</v>
      </c>
      <c r="K50" s="212">
        <v>5</v>
      </c>
    </row>
    <row r="51" spans="2:11" ht="27.75" customHeight="1" x14ac:dyDescent="0.55000000000000004">
      <c r="B51" s="199" t="s">
        <v>127</v>
      </c>
      <c r="C51" s="200" t="s">
        <v>123</v>
      </c>
      <c r="D51" s="201"/>
      <c r="E51" s="237">
        <f>ROUNDDOWN(E44/E50,2)</f>
        <v>4000000</v>
      </c>
      <c r="F51" s="211"/>
      <c r="G51" s="256">
        <f>ROUNDDOWN(G44/G50,2)</f>
        <v>4200000</v>
      </c>
      <c r="H51" s="257">
        <f>ROUNDDOWN(H44/H50,2)</f>
        <v>4400000</v>
      </c>
      <c r="I51" s="256">
        <f>ROUNDDOWN(I44/I50,2)</f>
        <v>4600000</v>
      </c>
      <c r="J51" s="256">
        <f>ROUNDDOWN(J44/J50,2)</f>
        <v>4800000</v>
      </c>
      <c r="K51" s="256">
        <f>ROUNDDOWN(K44/K50,2)</f>
        <v>5000000</v>
      </c>
    </row>
    <row r="52" spans="2:11" ht="27.75" customHeight="1" thickBot="1" x14ac:dyDescent="0.6">
      <c r="B52" s="405" t="s">
        <v>128</v>
      </c>
      <c r="C52" s="406"/>
      <c r="D52" s="210"/>
      <c r="E52" s="209"/>
      <c r="F52" s="208"/>
      <c r="G52" s="258">
        <f>ROUNDDOWN(((G51/$E$51)^(1/G24)-1)*100,2)</f>
        <v>5</v>
      </c>
      <c r="H52" s="259">
        <f>ROUNDDOWN(((H51/$E$51)^(1/H24)-1)*100,2)</f>
        <v>4.88</v>
      </c>
      <c r="I52" s="258">
        <f>ROUNDDOWN(((I51/$E$51)^(1/I24)-1)*100,2)</f>
        <v>4.76</v>
      </c>
      <c r="J52" s="258">
        <f>ROUNDDOWN(((J51/$E$51)^(1/J24)-1)*100,2)</f>
        <v>4.66</v>
      </c>
      <c r="K52" s="258">
        <f>ROUNDDOWN(((K51/$E$51)^(1/K24)-1)*100,2)</f>
        <v>4.5599999999999996</v>
      </c>
    </row>
    <row r="53" spans="2:11" x14ac:dyDescent="0.55000000000000004">
      <c r="G53" s="202"/>
    </row>
    <row r="54" spans="2:11" x14ac:dyDescent="0.55000000000000004">
      <c r="B54" s="151" t="s">
        <v>132</v>
      </c>
      <c r="G54" s="202"/>
    </row>
    <row r="55" spans="2:11" x14ac:dyDescent="0.55000000000000004">
      <c r="B55" s="151" t="s">
        <v>122</v>
      </c>
      <c r="G55" s="202"/>
    </row>
    <row r="56" spans="2:11" x14ac:dyDescent="0.55000000000000004">
      <c r="B56" s="151" t="s">
        <v>121</v>
      </c>
      <c r="G56" s="202"/>
    </row>
    <row r="57" spans="2:11" x14ac:dyDescent="0.55000000000000004">
      <c r="G57" s="202"/>
    </row>
    <row r="58" spans="2:11" x14ac:dyDescent="0.55000000000000004">
      <c r="G58" s="202"/>
    </row>
    <row r="59" spans="2:11" x14ac:dyDescent="0.55000000000000004">
      <c r="B59" s="151" t="s">
        <v>120</v>
      </c>
      <c r="G59" s="202"/>
    </row>
    <row r="60" spans="2:11" x14ac:dyDescent="0.55000000000000004">
      <c r="B60" s="151" t="s">
        <v>131</v>
      </c>
      <c r="G60" s="202"/>
    </row>
    <row r="61" spans="2:11" x14ac:dyDescent="0.55000000000000004">
      <c r="B61" s="151" t="s">
        <v>119</v>
      </c>
      <c r="G61" s="202"/>
    </row>
    <row r="62" spans="2:11" x14ac:dyDescent="0.55000000000000004">
      <c r="G62" s="202"/>
    </row>
    <row r="63" spans="2:11" x14ac:dyDescent="0.55000000000000004">
      <c r="B63" s="151" t="s">
        <v>107</v>
      </c>
      <c r="G63" s="202"/>
    </row>
    <row r="64" spans="2:11" x14ac:dyDescent="0.55000000000000004">
      <c r="B64" s="151" t="s">
        <v>108</v>
      </c>
    </row>
    <row r="65" spans="2:2" x14ac:dyDescent="0.55000000000000004">
      <c r="B65" s="151" t="s">
        <v>109</v>
      </c>
    </row>
    <row r="67" spans="2:2" x14ac:dyDescent="0.55000000000000004">
      <c r="B67" s="151" t="s">
        <v>118</v>
      </c>
    </row>
    <row r="68" spans="2:2" x14ac:dyDescent="0.55000000000000004">
      <c r="B68" s="151" t="s">
        <v>117</v>
      </c>
    </row>
    <row r="69" spans="2:2" x14ac:dyDescent="0.55000000000000004">
      <c r="B69" s="151" t="s">
        <v>116</v>
      </c>
    </row>
    <row r="70" spans="2:2" x14ac:dyDescent="0.55000000000000004">
      <c r="B70" s="151" t="s">
        <v>115</v>
      </c>
    </row>
    <row r="71" spans="2:2" x14ac:dyDescent="0.55000000000000004">
      <c r="B71" s="151" t="s">
        <v>114</v>
      </c>
    </row>
    <row r="73" spans="2:2" x14ac:dyDescent="0.55000000000000004">
      <c r="B73" s="151" t="s">
        <v>113</v>
      </c>
    </row>
    <row r="74" spans="2:2" x14ac:dyDescent="0.55000000000000004">
      <c r="B74" s="151" t="s">
        <v>151</v>
      </c>
    </row>
    <row r="77" spans="2:2" s="260" customFormat="1" ht="16" x14ac:dyDescent="0.55000000000000004">
      <c r="B77" s="260" t="s">
        <v>129</v>
      </c>
    </row>
  </sheetData>
  <sheetProtection algorithmName="SHA-512" hashValue="4YQ6Fe1CjjiL/xDEv7TL8gLU4wVfkUjzhexKU9Uj7C6a2Z/12zwORi8Si/3TmX2Eaz3eD2Xvxj5ocLQOYFB6HQ==" saltValue="jPh293PUZp2WWmjzsYVY8Q==" spinCount="100000" sheet="1" objects="1" scenarios="1"/>
  <protectedRanges>
    <protectedRange sqref="E31:K31 E33:K33 E35:K36 E43:K44 E49:K50 E28:K29" name="範囲1"/>
  </protectedRanges>
  <mergeCells count="21">
    <mergeCell ref="B49:C49"/>
    <mergeCell ref="B50:C50"/>
    <mergeCell ref="B52:C52"/>
    <mergeCell ref="B40:D40"/>
    <mergeCell ref="B42:D42"/>
    <mergeCell ref="B43:C43"/>
    <mergeCell ref="B44:C44"/>
    <mergeCell ref="B45:C45"/>
    <mergeCell ref="B46:B48"/>
    <mergeCell ref="B39:D39"/>
    <mergeCell ref="B22:D22"/>
    <mergeCell ref="B24:D27"/>
    <mergeCell ref="F24:F27"/>
    <mergeCell ref="B28:C28"/>
    <mergeCell ref="B29:C29"/>
    <mergeCell ref="B30:C30"/>
    <mergeCell ref="B31:C31"/>
    <mergeCell ref="B32:C32"/>
    <mergeCell ref="B33:C33"/>
    <mergeCell ref="B34:C34"/>
    <mergeCell ref="B37:D37"/>
  </mergeCells>
  <phoneticPr fontId="1"/>
  <pageMargins left="0.25" right="0.25" top="0.75" bottom="0.75" header="0.3" footer="0.3"/>
  <pageSetup paperSize="9" scale="58" orientation="portrait" r:id="rId1"/>
  <rowBreaks count="1" manualBreakCount="1">
    <brk id="74"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816B0-77C2-4DFB-8CD8-ACC5B791BBAA}">
  <sheetPr>
    <tabColor theme="6" tint="0.79998168889431442"/>
  </sheetPr>
  <dimension ref="C1:I16"/>
  <sheetViews>
    <sheetView zoomScale="80" zoomScaleNormal="80" zoomScaleSheetLayoutView="85" workbookViewId="0">
      <selection activeCell="I13" sqref="I13"/>
    </sheetView>
  </sheetViews>
  <sheetFormatPr defaultColWidth="8.83203125" defaultRowHeight="18" x14ac:dyDescent="0.55000000000000004"/>
  <cols>
    <col min="1" max="2" width="3.83203125" customWidth="1"/>
    <col min="3" max="3" width="13.08203125" customWidth="1"/>
    <col min="4" max="4" width="14.08203125" customWidth="1"/>
    <col min="5" max="9" width="12.83203125" bestFit="1" customWidth="1"/>
  </cols>
  <sheetData>
    <row r="1" spans="3:9" x14ac:dyDescent="0.55000000000000004">
      <c r="C1" t="s">
        <v>75</v>
      </c>
    </row>
    <row r="2" spans="3:9" ht="18.5" thickBot="1" x14ac:dyDescent="0.6"/>
    <row r="3" spans="3:9" ht="33.65" customHeight="1" thickBot="1" x14ac:dyDescent="0.6">
      <c r="C3" s="124"/>
      <c r="D3" s="125" t="s">
        <v>76</v>
      </c>
      <c r="E3" s="125">
        <v>1</v>
      </c>
      <c r="F3" s="125">
        <v>2</v>
      </c>
      <c r="G3" s="125">
        <v>3</v>
      </c>
      <c r="H3" s="125">
        <v>4</v>
      </c>
      <c r="I3" s="126">
        <v>5</v>
      </c>
    </row>
    <row r="4" spans="3:9" hidden="1" x14ac:dyDescent="0.55000000000000004">
      <c r="C4" t="s">
        <v>77</v>
      </c>
      <c r="E4" s="127">
        <v>0.02</v>
      </c>
      <c r="F4" s="127">
        <f>(1+$E4)^$F3-1</f>
        <v>4.0399999999999991E-2</v>
      </c>
      <c r="G4" s="127">
        <f>(1+$E4)^G3-1</f>
        <v>6.1207999999999929E-2</v>
      </c>
      <c r="H4" s="127">
        <f>(1+$E4)^H3-1</f>
        <v>8.2432159999999977E-2</v>
      </c>
      <c r="I4" s="127">
        <f>(1+$E4)^I3-1</f>
        <v>0.10408080320000002</v>
      </c>
    </row>
    <row r="5" spans="3:9" hidden="1" x14ac:dyDescent="0.55000000000000004">
      <c r="D5" s="128">
        <v>1000</v>
      </c>
      <c r="E5" s="128">
        <f>$D5*((1+$E4)^E3)</f>
        <v>1020</v>
      </c>
      <c r="F5" s="128">
        <f>$D5*((1+$E4)^F3)</f>
        <v>1040.4000000000001</v>
      </c>
      <c r="G5" s="128">
        <f>$D5*((1+$E4)^G3)</f>
        <v>1061.2079999999999</v>
      </c>
      <c r="H5" s="128">
        <f>$D5*((1+$E4)^H3)</f>
        <v>1082.4321600000001</v>
      </c>
      <c r="I5" s="128">
        <f>$D5*((1+$E4)^I3)</f>
        <v>1104.0808032</v>
      </c>
    </row>
    <row r="6" spans="3:9" hidden="1" x14ac:dyDescent="0.55000000000000004">
      <c r="E6" s="127">
        <v>0.04</v>
      </c>
      <c r="F6" s="127">
        <f>(1+$E6)^F3-1</f>
        <v>8.1600000000000117E-2</v>
      </c>
      <c r="G6" s="127">
        <f>(1+$E6)^G3-1</f>
        <v>0.12486400000000009</v>
      </c>
      <c r="H6" s="127">
        <f>(1+$E6)^H3-1</f>
        <v>0.16985856000000021</v>
      </c>
      <c r="I6" s="127">
        <f>(1+$E6)^I3-1</f>
        <v>0.21665290240000035</v>
      </c>
    </row>
    <row r="7" spans="3:9" hidden="1" x14ac:dyDescent="0.55000000000000004">
      <c r="E7" s="127">
        <v>0.05</v>
      </c>
      <c r="F7" s="127">
        <f>(1+$E7)^F3-1</f>
        <v>0.10250000000000004</v>
      </c>
      <c r="G7" s="127">
        <f>(1+$E7)^G3-1</f>
        <v>0.15762500000000013</v>
      </c>
      <c r="H7" s="127">
        <f>(1+$E7)^H3-1</f>
        <v>0.21550625000000001</v>
      </c>
      <c r="I7" s="127">
        <f>(1+$E7)^I3-1</f>
        <v>0.27628156250000013</v>
      </c>
    </row>
    <row r="8" spans="3:9" hidden="1" x14ac:dyDescent="0.55000000000000004">
      <c r="E8" s="127">
        <v>0.06</v>
      </c>
      <c r="F8" s="127">
        <f>(1+$E8)^F3-1</f>
        <v>0.12360000000000015</v>
      </c>
      <c r="G8" s="127">
        <f>(1+$E8)^G3-1</f>
        <v>0.1910160000000003</v>
      </c>
      <c r="H8" s="127">
        <f>(1+$E8)^H3-1</f>
        <v>0.26247696000000031</v>
      </c>
      <c r="I8" s="127">
        <f>(1+$E8)^I3-1</f>
        <v>0.33822557760000049</v>
      </c>
    </row>
    <row r="9" spans="3:9" hidden="1" x14ac:dyDescent="0.55000000000000004">
      <c r="E9" s="127">
        <v>7.0000000000000007E-2</v>
      </c>
      <c r="F9" s="127">
        <f>(1+$E9)^F3-1</f>
        <v>0.14490000000000003</v>
      </c>
      <c r="G9" s="127">
        <f>(1+$E9)^G3-1</f>
        <v>0.2250430000000001</v>
      </c>
      <c r="H9" s="127">
        <f>(1+$E9)^H3-1</f>
        <v>0.31079601000000001</v>
      </c>
      <c r="I9" s="127">
        <f>(1+$E9)^I3-1</f>
        <v>0.40255173070000017</v>
      </c>
    </row>
    <row r="10" spans="3:9" hidden="1" x14ac:dyDescent="0.55000000000000004">
      <c r="E10" s="127">
        <v>0.08</v>
      </c>
      <c r="F10" s="127">
        <f>(1+$E10)^F3-1</f>
        <v>0.1664000000000001</v>
      </c>
      <c r="G10" s="127">
        <f>(1+$E10)^G3-1</f>
        <v>0.25971200000000016</v>
      </c>
      <c r="H10" s="127">
        <f>(1+$E10)^H3-1</f>
        <v>0.3604889600000003</v>
      </c>
      <c r="I10" s="127">
        <f>(1+$E10)^I3-1</f>
        <v>0.46932807680000033</v>
      </c>
    </row>
    <row r="11" spans="3:9" hidden="1" x14ac:dyDescent="0.55000000000000004">
      <c r="E11" s="127">
        <v>0.09</v>
      </c>
      <c r="F11" s="127">
        <f>(1+$E11)^F3-1</f>
        <v>0.18810000000000016</v>
      </c>
      <c r="G11" s="127">
        <f>(1+$E11)^G3-1</f>
        <v>0.29502900000000021</v>
      </c>
      <c r="H11" s="127">
        <f>(1+$E11)^H3-1</f>
        <v>0.41158161000000026</v>
      </c>
      <c r="I11" s="127">
        <f>(1+$E11)^I3-1</f>
        <v>0.53862395490000048</v>
      </c>
    </row>
    <row r="12" spans="3:9" x14ac:dyDescent="0.55000000000000004">
      <c r="E12" s="127"/>
      <c r="F12" s="127"/>
      <c r="G12" s="127"/>
      <c r="H12" s="127"/>
      <c r="I12" s="127"/>
    </row>
    <row r="13" spans="3:9" ht="18.5" thickBot="1" x14ac:dyDescent="0.6">
      <c r="D13" s="129" t="s">
        <v>76</v>
      </c>
      <c r="E13" s="130" t="s">
        <v>78</v>
      </c>
      <c r="F13" s="130" t="s">
        <v>79</v>
      </c>
      <c r="G13" s="130" t="s">
        <v>80</v>
      </c>
      <c r="H13" s="130" t="s">
        <v>81</v>
      </c>
      <c r="I13" s="130" t="s">
        <v>82</v>
      </c>
    </row>
    <row r="14" spans="3:9" ht="24.65" customHeight="1" thickBot="1" x14ac:dyDescent="0.6">
      <c r="C14" s="131" t="s">
        <v>77</v>
      </c>
      <c r="D14" s="132"/>
      <c r="E14" s="149">
        <v>0.02</v>
      </c>
      <c r="F14" s="142">
        <f>(1+$E14)^F3-1</f>
        <v>4.0399999999999991E-2</v>
      </c>
      <c r="G14" s="143">
        <f>(1+$E14)^G3-1</f>
        <v>6.1207999999999929E-2</v>
      </c>
      <c r="H14" s="143">
        <f>(1+$E14)^H3-1</f>
        <v>8.2432159999999977E-2</v>
      </c>
      <c r="I14" s="144">
        <f>(1+$E14)^I3-1</f>
        <v>0.10408080320000002</v>
      </c>
    </row>
    <row r="15" spans="3:9" ht="24.65" customHeight="1" thickBot="1" x14ac:dyDescent="0.6">
      <c r="C15" s="133" t="s">
        <v>83</v>
      </c>
      <c r="D15" s="150">
        <v>4500000</v>
      </c>
      <c r="E15" s="148">
        <f>ROUNDUP($D$15*((1+$E14)^E3),3)</f>
        <v>4590000</v>
      </c>
      <c r="F15" s="145">
        <f>$D$15*((1+$E14)^F3)</f>
        <v>4681800</v>
      </c>
      <c r="G15" s="145">
        <f>$D15*((1+$E14)^G3)</f>
        <v>4775436</v>
      </c>
      <c r="H15" s="145">
        <f>$D15*((1+$E14)^H3)</f>
        <v>4870944.72</v>
      </c>
      <c r="I15" s="146">
        <f>$D15*((1+$E14)^I3)</f>
        <v>4968363.6144000003</v>
      </c>
    </row>
    <row r="16" spans="3:9" ht="24.65" customHeight="1" thickBot="1" x14ac:dyDescent="0.6">
      <c r="C16" s="134" t="s">
        <v>84</v>
      </c>
      <c r="D16" s="135"/>
      <c r="E16" s="147">
        <f>ROUNDDOWN(((E15/$D$15)^(1/E3)-1),5)</f>
        <v>0.02</v>
      </c>
      <c r="F16" s="147">
        <f t="shared" ref="F16:I16" si="0">ROUNDDOWN(((F15/$D$15)^(1/F3)-1),5)</f>
        <v>0.02</v>
      </c>
      <c r="G16" s="147">
        <f t="shared" si="0"/>
        <v>0.02</v>
      </c>
      <c r="H16" s="147">
        <f t="shared" si="0"/>
        <v>0.02</v>
      </c>
      <c r="I16" s="147">
        <f t="shared" si="0"/>
        <v>0.02</v>
      </c>
    </row>
  </sheetData>
  <phoneticPr fontId="1"/>
  <pageMargins left="0.7" right="0.7" top="0.75" bottom="0.75" header="0.3" footer="0.3"/>
  <pageSetup paperSize="9" scale="8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8" ma:contentTypeDescription="新しいドキュメントを作成します。" ma:contentTypeScope="" ma:versionID="582be3f3314aceb22e847c7c8b3925f3">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1841c5bbc9b48f61711adcdddb231220"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1499D5-8F47-490A-8D72-9E1A71808AE0}">
  <ds:schemaRefs>
    <ds:schemaRef ds:uri="http://schemas.microsoft.com/office/infopath/2007/PartnerControls"/>
    <ds:schemaRef ds:uri="2fd1058a-a26e-4bfb-9ed8-f6199fac1b55"/>
    <ds:schemaRef ds:uri="http://purl.org/dc/elements/1.1/"/>
    <ds:schemaRef ds:uri="http://schemas.microsoft.com/office/2006/metadata/properties"/>
    <ds:schemaRef ds:uri="http://purl.org/dc/terms/"/>
    <ds:schemaRef ds:uri="657d6e16-9cd1-4b89-89c3-c194a188f29e"/>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A564F49-DFCA-4BD1-AF1A-02D88E49A5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058a-a26e-4bfb-9ed8-f6199fac1b55"/>
    <ds:schemaRef ds:uri="657d6e16-9cd1-4b89-89c3-c194a188f2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63577C-E226-44E1-B9A7-392D018765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【指定様式】事業計画書（その3） </vt:lpstr>
      <vt:lpstr>（別紙１）省力化計算シート</vt:lpstr>
      <vt:lpstr>（別紙２）省力化業務プロセス図</vt:lpstr>
      <vt:lpstr>（別紙３）投資回収期間計算シート</vt:lpstr>
      <vt:lpstr>【参考書式】事業計画目標値算出シート（参考） </vt:lpstr>
      <vt:lpstr>【参考書式】達成すべき目標値の算出ツール（参考）</vt:lpstr>
      <vt:lpstr>'（別紙１）省力化計算シート'!Print_Area</vt:lpstr>
      <vt:lpstr>'（別紙２）省力化業務プロセス図'!Print_Area</vt:lpstr>
      <vt:lpstr>'（別紙３）投資回収期間計算シート'!Print_Area</vt:lpstr>
      <vt:lpstr>'【参考書式】事業計画目標値算出シート（参考） '!Print_Area</vt:lpstr>
      <vt:lpstr>'【参考書式】達成すべき目標値の算出ツール（参考）'!Print_Area</vt:lpstr>
      <vt:lpstr>'【指定様式】事業計画書（その3）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2025-03-13T09:45:49Z</dcterms:created>
  <dcterms:modified xsi:type="dcterms:W3CDTF">2025-04-15T07:06:28Z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y fmtid="{D5CDD505-2E9C-101B-9397-08002B2CF9AE}" pid="3" name="MediaServiceImageTags">
    <vt:lpwstr/>
  </property>
</Properties>
</file>